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389B5EBC-A197-41C6-B8AC-92399625E64F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23" i="5"/>
  <c r="F23" i="5"/>
  <c r="E23" i="5"/>
  <c r="W83" i="3"/>
  <c r="N83" i="3"/>
  <c r="L83" i="3"/>
  <c r="G20" i="5"/>
  <c r="F20" i="5"/>
  <c r="E20" i="5"/>
  <c r="W81" i="3"/>
  <c r="N81" i="3"/>
  <c r="L81" i="3"/>
  <c r="G19" i="5"/>
  <c r="F19" i="5"/>
  <c r="E19" i="5"/>
  <c r="W79" i="3"/>
  <c r="N79" i="3"/>
  <c r="L79" i="3"/>
  <c r="I79" i="3"/>
  <c r="N78" i="3"/>
  <c r="L78" i="3"/>
  <c r="J78" i="3"/>
  <c r="H78" i="3"/>
  <c r="N74" i="3"/>
  <c r="L74" i="3"/>
  <c r="J74" i="3"/>
  <c r="J79" i="3" s="1"/>
  <c r="H74" i="3"/>
  <c r="G18" i="5"/>
  <c r="F18" i="5"/>
  <c r="E18" i="5"/>
  <c r="W71" i="3"/>
  <c r="N71" i="3"/>
  <c r="L71" i="3"/>
  <c r="N70" i="3"/>
  <c r="L70" i="3"/>
  <c r="J70" i="3"/>
  <c r="H70" i="3"/>
  <c r="N68" i="3"/>
  <c r="L68" i="3"/>
  <c r="J68" i="3"/>
  <c r="I68" i="3"/>
  <c r="N64" i="3"/>
  <c r="L64" i="3"/>
  <c r="J64" i="3"/>
  <c r="H64" i="3"/>
  <c r="N62" i="3"/>
  <c r="L62" i="3"/>
  <c r="J62" i="3"/>
  <c r="I62" i="3"/>
  <c r="N60" i="3"/>
  <c r="L60" i="3"/>
  <c r="J60" i="3"/>
  <c r="I60" i="3"/>
  <c r="N54" i="3"/>
  <c r="L54" i="3"/>
  <c r="J54" i="3"/>
  <c r="H54" i="3"/>
  <c r="N53" i="3"/>
  <c r="L53" i="3"/>
  <c r="J53" i="3"/>
  <c r="H53" i="3"/>
  <c r="G16" i="5"/>
  <c r="F16" i="5"/>
  <c r="E16" i="5"/>
  <c r="W49" i="3"/>
  <c r="N49" i="3"/>
  <c r="L49" i="3"/>
  <c r="G15" i="5"/>
  <c r="F15" i="5"/>
  <c r="E15" i="5"/>
  <c r="W47" i="3"/>
  <c r="N47" i="3"/>
  <c r="L47" i="3"/>
  <c r="I47" i="3"/>
  <c r="N46" i="3"/>
  <c r="L46" i="3"/>
  <c r="J46" i="3"/>
  <c r="H46" i="3"/>
  <c r="N45" i="3"/>
  <c r="L45" i="3"/>
  <c r="J45" i="3"/>
  <c r="H45" i="3"/>
  <c r="N44" i="3"/>
  <c r="L44" i="3"/>
  <c r="J44" i="3"/>
  <c r="H44" i="3"/>
  <c r="N42" i="3"/>
  <c r="L42" i="3"/>
  <c r="J42" i="3"/>
  <c r="H42" i="3"/>
  <c r="N41" i="3"/>
  <c r="L41" i="3"/>
  <c r="J41" i="3"/>
  <c r="H41" i="3"/>
  <c r="G14" i="5"/>
  <c r="F14" i="5"/>
  <c r="E14" i="5"/>
  <c r="W38" i="3"/>
  <c r="N38" i="3"/>
  <c r="L38" i="3"/>
  <c r="I38" i="3"/>
  <c r="N34" i="3"/>
  <c r="L34" i="3"/>
  <c r="J34" i="3"/>
  <c r="J38" i="3" s="1"/>
  <c r="H34" i="3"/>
  <c r="H38" i="3" s="1"/>
  <c r="G13" i="5"/>
  <c r="F13" i="5"/>
  <c r="E13" i="5"/>
  <c r="W31" i="3"/>
  <c r="N31" i="3"/>
  <c r="L31" i="3"/>
  <c r="I31" i="3"/>
  <c r="N29" i="3"/>
  <c r="L29" i="3"/>
  <c r="J29" i="3"/>
  <c r="H29" i="3"/>
  <c r="N27" i="3"/>
  <c r="L27" i="3"/>
  <c r="J27" i="3"/>
  <c r="H27" i="3"/>
  <c r="G12" i="5"/>
  <c r="F12" i="5"/>
  <c r="E12" i="5"/>
  <c r="W24" i="3"/>
  <c r="N24" i="3"/>
  <c r="L24" i="3"/>
  <c r="N22" i="3"/>
  <c r="L22" i="3"/>
  <c r="J22" i="3"/>
  <c r="I22" i="3"/>
  <c r="I24" i="3" s="1"/>
  <c r="I49" i="3" s="1"/>
  <c r="N20" i="3"/>
  <c r="L20" i="3"/>
  <c r="J20" i="3"/>
  <c r="H20" i="3"/>
  <c r="N19" i="3"/>
  <c r="L19" i="3"/>
  <c r="J19" i="3"/>
  <c r="H19" i="3"/>
  <c r="N18" i="3"/>
  <c r="L18" i="3"/>
  <c r="J18" i="3"/>
  <c r="H18" i="3"/>
  <c r="N16" i="3"/>
  <c r="L16" i="3"/>
  <c r="J16" i="3"/>
  <c r="H16" i="3"/>
  <c r="N14" i="3"/>
  <c r="L14" i="3"/>
  <c r="J14" i="3"/>
  <c r="H14" i="3"/>
  <c r="J26" i="6"/>
  <c r="J20" i="6"/>
  <c r="F19" i="6"/>
  <c r="F18" i="6"/>
  <c r="J14" i="6"/>
  <c r="F14" i="6"/>
  <c r="J13" i="6"/>
  <c r="F13" i="6"/>
  <c r="J12" i="6"/>
  <c r="F12" i="6"/>
  <c r="F1" i="6"/>
  <c r="B8" i="5"/>
  <c r="D8" i="3"/>
  <c r="J47" i="3" l="1"/>
  <c r="E47" i="3" s="1"/>
  <c r="H79" i="3"/>
  <c r="E79" i="3"/>
  <c r="I71" i="3"/>
  <c r="I81" i="3"/>
  <c r="J71" i="3"/>
  <c r="H71" i="3"/>
  <c r="H47" i="3"/>
  <c r="E38" i="3"/>
  <c r="H31" i="3"/>
  <c r="J31" i="3"/>
  <c r="J24" i="3"/>
  <c r="E24" i="3" s="1"/>
  <c r="H24" i="3"/>
  <c r="J81" i="3" l="1"/>
  <c r="E81" i="3" s="1"/>
  <c r="E71" i="3"/>
  <c r="E20" i="6"/>
  <c r="I83" i="3"/>
  <c r="H81" i="3"/>
  <c r="H49" i="3"/>
  <c r="E31" i="3"/>
  <c r="J49" i="3"/>
  <c r="E49" i="3" l="1"/>
  <c r="H83" i="3"/>
  <c r="J83" i="3"/>
  <c r="E83" i="3" s="1"/>
  <c r="F24" i="6"/>
  <c r="F22" i="6"/>
  <c r="D20" i="6"/>
  <c r="F23" i="6"/>
  <c r="F25" i="6"/>
  <c r="F20" i="6" l="1"/>
  <c r="F26" i="6"/>
  <c r="J28" i="6" l="1"/>
  <c r="I29" i="6"/>
  <c r="J29" i="6" l="1"/>
  <c r="J31" i="6" s="1"/>
</calcChain>
</file>

<file path=xl/sharedStrings.xml><?xml version="1.0" encoding="utf-8"?>
<sst xmlns="http://schemas.openxmlformats.org/spreadsheetml/2006/main" count="587" uniqueCount="286">
  <si>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</si>
  <si>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</si>
  <si>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</si>
  <si>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</si>
  <si>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</si>
  <si>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</si>
  <si>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</si>
  <si>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</si>
  <si>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</si>
  <si>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</si>
  <si>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</si>
  <si>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</si>
  <si>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</si>
  <si>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</si>
  <si>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</si>
  <si>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</si>
  <si>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</si>
  <si>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</si>
  <si>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</si>
  <si>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</si>
  <si>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</si>
  <si>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</si>
  <si>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</si>
  <si>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</si>
  <si>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</si>
  <si>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</si>
  <si>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</si>
  <si>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</si>
  <si>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</si>
  <si>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</si>
  <si>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</si>
  <si>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</si>
  <si>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</si>
  <si>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</si>
  <si>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</si>
  <si>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</si>
  <si>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</si>
  <si>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</si>
  <si>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</si>
  <si>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</si>
  <si>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</si>
  <si>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</si>
  <si>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</si>
  <si>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</si>
  <si>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</si>
  <si>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</si>
  <si>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</si>
  <si>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</si>
  <si>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</si>
  <si>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</si>
  <si>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</si>
  <si>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</si>
  <si>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</si>
  <si>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</si>
  <si>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</si>
  <si>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</si>
  <si>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</si>
  <si>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</si>
  <si>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</si>
  <si>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</si>
  <si>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</si>
  <si>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</si>
  <si>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</si>
  <si>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</si>
  <si>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</si>
  <si>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</si>
  <si>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</si>
  <si>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</si>
  <si>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</si>
  <si>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</si>
  <si>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</si>
  <si>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</si>
  <si>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</si>
  <si>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</si>
  <si>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</si>
  <si>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</si>
  <si>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</si>
  <si>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</si>
  <si>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</si>
  <si>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</si>
  <si>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</si>
  <si>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</si>
  <si>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</si>
  <si>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</si>
  <si>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</si>
  <si>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</si>
  <si>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</si>
  <si>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</si>
  <si>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</si>
  <si>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</si>
  <si>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</si>
  <si>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</si>
  <si>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</si>
  <si>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</si>
  <si>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</si>
  <si>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</si>
  <si>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</si>
  <si>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</si>
  <si>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</si>
  <si>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</si>
  <si>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</si>
  <si>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</si>
  <si>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</si>
  <si>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</si>
  <si>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</si>
  <si>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</si>
  <si>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</si>
  <si>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</si>
  <si>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</si>
  <si>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</si>
  <si>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</si>
  <si>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</si>
  <si>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</si>
  <si>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</si>
  <si>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</si>
  <si>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</si>
  <si>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</si>
  <si>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</si>
  <si>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</si>
  <si>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</si>
  <si>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SO.02 Stavebno - architektonické prvky</t>
  </si>
  <si>
    <t>Časť : SO.02.03 Oplotenie,Štúrova ulica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</si>
  <si>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</si>
  <si>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</si>
  <si>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</si>
  <si>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</si>
  <si>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</si>
  <si>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</si>
  <si>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</si>
  <si>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</si>
  <si>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</si>
  <si>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</si>
  <si>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</si>
  <si>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</si>
  <si>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</si>
  <si>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</si>
  <si>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</si>
  <si>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</si>
  <si>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</si>
  <si>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</si>
  <si>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</si>
  <si>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</si>
  <si>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</si>
  <si>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</si>
  <si>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132201101</t>
  </si>
  <si>
    <t>Hĺbenie rýh šírka do 60 cm v horn. tr. 3 do 100 m3</t>
  </si>
  <si>
    <t>m3</t>
  </si>
  <si>
    <t xml:space="preserve">                    </t>
  </si>
  <si>
    <t>13220-1101</t>
  </si>
  <si>
    <t>45.11.21</t>
  </si>
  <si>
    <t>EK</t>
  </si>
  <si>
    <t>S</t>
  </si>
  <si>
    <t>261*0,4*1,1 =   114,840</t>
  </si>
  <si>
    <t>001</t>
  </si>
  <si>
    <t>132201110</t>
  </si>
  <si>
    <t>Príplatok za lepivosť horniny tr. 3 v rýhach š. do 60 cm s urovnaním dna</t>
  </si>
  <si>
    <t>13220-1110</t>
  </si>
  <si>
    <t>114,84*0,6 =   68,904</t>
  </si>
  <si>
    <t>162301102</t>
  </si>
  <si>
    <t>Vodorovné premiestnenie výkopu do 1000 m horn. tr. 1-4</t>
  </si>
  <si>
    <t>16230-1102</t>
  </si>
  <si>
    <t>45.11.24</t>
  </si>
  <si>
    <t>171201201</t>
  </si>
  <si>
    <t>Uloženie sypaniny na skládku</t>
  </si>
  <si>
    <t>17120-1201</t>
  </si>
  <si>
    <t>174201101</t>
  </si>
  <si>
    <t>Zásyp nezhutnený jám, rýh, šachiet alebo okolo objektu</t>
  </si>
  <si>
    <t>17420-1101</t>
  </si>
  <si>
    <t>261*0,4*0,15 =   15,660</t>
  </si>
  <si>
    <t>MAT</t>
  </si>
  <si>
    <t>583374020</t>
  </si>
  <si>
    <t>Kamenivo dekoračné frakcia 16/22</t>
  </si>
  <si>
    <t>t</t>
  </si>
  <si>
    <t xml:space="preserve">  .  .  </t>
  </si>
  <si>
    <t>EZ</t>
  </si>
  <si>
    <t>15,66*1,67 =   26,152</t>
  </si>
  <si>
    <t xml:space="preserve">1 - ZEMNE PRÁCE  spolu: </t>
  </si>
  <si>
    <t>2 - ZÁKLADY</t>
  </si>
  <si>
    <t>011</t>
  </si>
  <si>
    <t>271511121</t>
  </si>
  <si>
    <t>Násyp pod základové konštrukcie so zhutnením zo štrkopiesku fr.0-32 mm</t>
  </si>
  <si>
    <t>27151-1121</t>
  </si>
  <si>
    <t>261*0,4*0,1 =   10,440</t>
  </si>
  <si>
    <t>274313711</t>
  </si>
  <si>
    <t>Základové pásy z betónu prostého tr. C20/25</t>
  </si>
  <si>
    <t>27431-3711</t>
  </si>
  <si>
    <t>45.25.32</t>
  </si>
  <si>
    <t>261*0,4*0,9 =   93,960</t>
  </si>
  <si>
    <t xml:space="preserve">2 - ZÁKLADY  spolu: </t>
  </si>
  <si>
    <t>3 - ZVISLÉ A KOMPLETNÉ KONŠTRUKCIE</t>
  </si>
  <si>
    <t>342241162</t>
  </si>
  <si>
    <t>Priečky z tehál 29 cm dl. pálených plných P15 hr. 140 mm</t>
  </si>
  <si>
    <t>m2</t>
  </si>
  <si>
    <t>34224-1162</t>
  </si>
  <si>
    <t>45.25.50</t>
  </si>
  <si>
    <t>0,3*2,1*2*36 =   45,360</t>
  </si>
  <si>
    <t>0,6*2,1*2*36 =   90,720</t>
  </si>
  <si>
    <t>1,2*2,1*2*36 =   181,440</t>
  </si>
  <si>
    <t xml:space="preserve">3 - ZVISLÉ A KOMPLETNÉ KONŠTRUKCIE  spolu: </t>
  </si>
  <si>
    <t>9 - OSTATNÉ KONŠTRUKCIE A PRÁCE</t>
  </si>
  <si>
    <t>013</t>
  </si>
  <si>
    <t>979081111</t>
  </si>
  <si>
    <t>Odvoz sute a vybúraných hmôt na skládku do 1 km</t>
  </si>
  <si>
    <t>97908-1111</t>
  </si>
  <si>
    <t>45.11.11</t>
  </si>
  <si>
    <t>979081121</t>
  </si>
  <si>
    <t>Odvoz sute a vybúraných hmôt na skládku každý ďalší 1 km</t>
  </si>
  <si>
    <t>97908-1121</t>
  </si>
  <si>
    <t>2,381*39 =   92,859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</si>
  <si>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</si>
  <si>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</si>
  <si>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</si>
  <si>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</si>
  <si>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</si>
  <si>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</si>
  <si>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>015</t>
  </si>
  <si>
    <t>998151111</t>
  </si>
  <si>
    <t>Presun hmôt pre oplotenie,  rôzne murov. v. do 10 m</t>
  </si>
  <si>
    <t>99815-1111</t>
  </si>
  <si>
    <t>45.21.64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</si>
  <si>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</si>
  <si>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</si>
  <si>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</si>
  <si>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</si>
  <si>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</si>
  <si>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767914830</t>
  </si>
  <si>
    <t>Demontáž  existujúceho oplotenia oceľového výšky do 2 m</t>
  </si>
  <si>
    <t>m</t>
  </si>
  <si>
    <t>I</t>
  </si>
  <si>
    <t>76791-4830</t>
  </si>
  <si>
    <t>45.34.10</t>
  </si>
  <si>
    <t>IK</t>
  </si>
  <si>
    <t>767995108</t>
  </si>
  <si>
    <t>Montáž atypických stavebných doplnk. konštrukcií nad 500 kg</t>
  </si>
  <si>
    <t>kg</t>
  </si>
  <si>
    <t>76799-5108</t>
  </si>
  <si>
    <t>45.42.12</t>
  </si>
  <si>
    <t>obruba - oplot.pálenej techly</t>
  </si>
  <si>
    <t>oceľ.plech hr.6mm</t>
  </si>
  <si>
    <t>261*2*0,2*47,1 =   4917,240</t>
  </si>
  <si>
    <t>roxor fí 10mm dĺ.500mm</t>
  </si>
  <si>
    <t>261*2*0,6*0,61 =   191,052</t>
  </si>
  <si>
    <t>132852530</t>
  </si>
  <si>
    <t>Tyč rebrová na výstuž do betónu BSt 500 (10505) d 10mm</t>
  </si>
  <si>
    <t>27.10.60</t>
  </si>
  <si>
    <t>IZ</t>
  </si>
  <si>
    <t>0,191052*1,05 =   0,201</t>
  </si>
  <si>
    <t>136110200</t>
  </si>
  <si>
    <t>Plech oceľ. hrubý hladký S 235 JR G1 (11 373).0 6x1000x2000 mm</t>
  </si>
  <si>
    <t>27.10.40</t>
  </si>
  <si>
    <t>4,91724*1,05 =   5,163</t>
  </si>
  <si>
    <t>767996102</t>
  </si>
  <si>
    <t>Montáž doplnk.konštrukcií stĺpikov a vzpier plotových oceľ. valc. do 15 kg</t>
  </si>
  <si>
    <t>kus</t>
  </si>
  <si>
    <t>76799-6102</t>
  </si>
  <si>
    <t>1modul 17ks stĺpov</t>
  </si>
  <si>
    <t>36*17 =   612,000</t>
  </si>
  <si>
    <t>6 =   6,000</t>
  </si>
  <si>
    <t>133843400</t>
  </si>
  <si>
    <t>Tyč oceľová IPE S 235 JR G1 (11 373) označenie prierezu 160</t>
  </si>
  <si>
    <t>27.10.70</t>
  </si>
  <si>
    <t>618*2,1*0,0158*1,05 =   21,531</t>
  </si>
  <si>
    <t>998767101</t>
  </si>
  <si>
    <t>Presun hmôt pre kovové stav. doplnk. konštr. v objektoch výšky do 6 m</t>
  </si>
  <si>
    <t>99876-7101</t>
  </si>
  <si>
    <t xml:space="preserve">767 - Konštrukcie doplnk. kovové stavebné  spolu: </t>
  </si>
  <si>
    <t>783 - Nátery</t>
  </si>
  <si>
    <t>783</t>
  </si>
  <si>
    <t>783222100</t>
  </si>
  <si>
    <t>Nátery kov. stav. doplnk. konštr. syntet. dvojnásobné</t>
  </si>
  <si>
    <t>78322-2100</t>
  </si>
  <si>
    <t>45.44.21</t>
  </si>
  <si>
    <t>21,531*32 =   688,992</t>
  </si>
  <si>
    <t>obruba</t>
  </si>
  <si>
    <t>261*2*0,2*2 =   208,800</t>
  </si>
  <si>
    <t>783226100</t>
  </si>
  <si>
    <t>Nátery kov. stav. doplnk. konštr. syntet. základné</t>
  </si>
  <si>
    <t>78322-6100</t>
  </si>
  <si>
    <t xml:space="preserve">783 - Nátery  spolu: </t>
  </si>
  <si>
    <t xml:space="preserve">PRÁCE A DODÁVKY PSV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</si>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</sst>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3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282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58" t="s">
        <v>6</v>
      </c>
      <c r="AB1" s="81" t="s">
        <v>7</v>
      </c>
      <c r="AC1" s="81" t="s">
        <v>8</v>
      </c>
      <c r="AD1" s="81" t="s">
        <v>9</v>
      </c>
      <c r="AE1" s="131" t="s">
        <v>10</v>
      </c>
      <c r="AF1" s="132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285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1">
        <v>4</v>
      </c>
      <c r="AF5" s="136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23</v>
      </c>
      <c r="AF6" s="134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8" t="s">
        <v>34</v>
      </c>
      <c r="L9" s="119"/>
      <c r="M9" s="120" t="s">
        <v>35</v>
      </c>
      <c r="N9" s="119"/>
      <c r="O9" s="90" t="s">
        <v>4</v>
      </c>
      <c r="P9" s="121" t="s">
        <v>36</v>
      </c>
      <c r="Q9" s="90" t="s">
        <v>28</v>
      </c>
      <c r="R9" s="90" t="s">
        <v>28</v>
      </c>
      <c r="S9" s="121" t="s">
        <v>28</v>
      </c>
      <c r="T9" s="123" t="s">
        <v>37</v>
      </c>
      <c r="U9" s="124" t="s">
        <v>38</v>
      </c>
      <c r="V9" s="125" t="s">
        <v>39</v>
      </c>
      <c r="W9" s="90" t="s">
        <v>40</v>
      </c>
      <c r="X9" s="90" t="s">
        <v>41</v>
      </c>
      <c r="Y9" s="90" t="s">
        <v>42</v>
      </c>
      <c r="Z9" s="137" t="s">
        <v>43</v>
      </c>
      <c r="AA9" s="137" t="s">
        <v>44</v>
      </c>
      <c r="AB9" s="90" t="s">
        <v>39</v>
      </c>
      <c r="AC9" s="90" t="s">
        <v>45</v>
      </c>
      <c r="AD9" s="90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7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2" t="s">
        <v>30</v>
      </c>
      <c r="N10" s="92" t="s">
        <v>33</v>
      </c>
      <c r="O10" s="92" t="s">
        <v>58</v>
      </c>
      <c r="P10" s="122"/>
      <c r="Q10" s="92" t="s">
        <v>59</v>
      </c>
      <c r="R10" s="92" t="s">
        <v>60</v>
      </c>
      <c r="S10" s="122" t="s">
        <v>61</v>
      </c>
      <c r="T10" s="126" t="s">
        <v>62</v>
      </c>
      <c r="U10" s="127" t="s">
        <v>63</v>
      </c>
      <c r="V10" s="128" t="s">
        <v>64</v>
      </c>
      <c r="W10" s="129"/>
      <c r="X10" s="130"/>
      <c r="Y10" s="130"/>
      <c r="Z10" s="139" t="s">
        <v>65</v>
      </c>
      <c r="AA10" s="139" t="s">
        <v>50</v>
      </c>
      <c r="AB10" s="92" t="s">
        <v>66</v>
      </c>
      <c r="AC10" s="130"/>
      <c r="AD10" s="130"/>
      <c r="AE10" s="140"/>
      <c r="AF10" s="140"/>
      <c r="AG10" s="140"/>
      <c r="AH10" s="140"/>
      <c r="AJ10" s="84" t="s">
        <v>138</v>
      </c>
      <c r="AK10" s="84" t="s">
        <v>140</v>
      </c>
    </row>
    <row r="12" spans="1:37">
      <c r="B12" s="150" t="s">
        <v>141</v>
      </c>
    </row>
    <row r="13" spans="1:37">
      <c r="B13" s="107" t="s">
        <v>142</v>
      </c>
    </row>
    <row r="14" spans="1:37">
      <c r="A14" s="105">
        <v>1</v>
      </c>
      <c r="B14" s="106" t="s">
        <v>143</v>
      </c>
      <c r="C14" s="107" t="s">
        <v>144</v>
      </c>
      <c r="D14" s="108" t="s">
        <v>145</v>
      </c>
      <c r="E14" s="109">
        <v>114.84</v>
      </c>
      <c r="F14" s="110" t="s">
        <v>146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147</v>
      </c>
      <c r="V14" s="113" t="s">
        <v>107</v>
      </c>
      <c r="W14" s="114">
        <v>225.54599999999999</v>
      </c>
      <c r="X14" s="107" t="s">
        <v>148</v>
      </c>
      <c r="Y14" s="107" t="s">
        <v>144</v>
      </c>
      <c r="Z14" s="110" t="s">
        <v>149</v>
      </c>
      <c r="AB14" s="110">
        <v>7</v>
      </c>
      <c r="AJ14" s="84" t="s">
        <v>150</v>
      </c>
      <c r="AK14" s="84" t="s">
        <v>151</v>
      </c>
    </row>
    <row r="15" spans="1:37">
      <c r="D15" s="151" t="s">
        <v>152</v>
      </c>
      <c r="E15" s="152"/>
      <c r="F15" s="153"/>
      <c r="G15" s="154"/>
      <c r="H15" s="154"/>
      <c r="I15" s="154"/>
      <c r="J15" s="154"/>
      <c r="K15" s="155"/>
      <c r="L15" s="155"/>
      <c r="M15" s="152"/>
      <c r="N15" s="152"/>
      <c r="O15" s="153"/>
      <c r="P15" s="153"/>
      <c r="Q15" s="152"/>
      <c r="R15" s="152"/>
      <c r="S15" s="152"/>
      <c r="T15" s="156"/>
      <c r="U15" s="156"/>
      <c r="V15" s="156" t="s">
        <v>0</v>
      </c>
      <c r="W15" s="157"/>
      <c r="X15" s="153"/>
    </row>
    <row r="16" spans="1:37" ht="25.5">
      <c r="A16" s="105">
        <v>2</v>
      </c>
      <c r="B16" s="106" t="s">
        <v>153</v>
      </c>
      <c r="C16" s="107" t="s">
        <v>154</v>
      </c>
      <c r="D16" s="108" t="s">
        <v>155</v>
      </c>
      <c r="E16" s="109">
        <v>68.903999999999996</v>
      </c>
      <c r="F16" s="110" t="s">
        <v>146</v>
      </c>
      <c r="H16" s="111">
        <f>ROUND(E16*G16,2)</f>
        <v>0</v>
      </c>
      <c r="J16" s="111">
        <f>ROUND(E16*G16,2)</f>
        <v>0</v>
      </c>
      <c r="L16" s="112">
        <f>E16*K16</f>
        <v>0</v>
      </c>
      <c r="N16" s="109">
        <f>E16*M16</f>
        <v>0</v>
      </c>
      <c r="O16" s="110">
        <v>23</v>
      </c>
      <c r="P16" s="110" t="s">
        <v>147</v>
      </c>
      <c r="V16" s="113" t="s">
        <v>107</v>
      </c>
      <c r="W16" s="114">
        <v>40.86</v>
      </c>
      <c r="X16" s="107" t="s">
        <v>156</v>
      </c>
      <c r="Y16" s="107" t="s">
        <v>154</v>
      </c>
      <c r="Z16" s="110" t="s">
        <v>149</v>
      </c>
      <c r="AB16" s="110" t="s">
        <v>86</v>
      </c>
      <c r="AJ16" s="84" t="s">
        <v>150</v>
      </c>
      <c r="AK16" s="84" t="s">
        <v>151</v>
      </c>
    </row>
    <row r="17" spans="1:37">
      <c r="D17" s="151" t="s">
        <v>157</v>
      </c>
      <c r="E17" s="152"/>
      <c r="F17" s="153"/>
      <c r="G17" s="154"/>
      <c r="H17" s="154"/>
      <c r="I17" s="154"/>
      <c r="J17" s="154"/>
      <c r="K17" s="155"/>
      <c r="L17" s="155"/>
      <c r="M17" s="152"/>
      <c r="N17" s="152"/>
      <c r="O17" s="153"/>
      <c r="P17" s="153"/>
      <c r="Q17" s="152"/>
      <c r="R17" s="152"/>
      <c r="S17" s="152"/>
      <c r="T17" s="156"/>
      <c r="U17" s="156"/>
      <c r="V17" s="156" t="s">
        <v>0</v>
      </c>
      <c r="W17" s="157"/>
      <c r="X17" s="153"/>
    </row>
    <row r="18" spans="1:37" ht="25.5">
      <c r="A18" s="105">
        <v>3</v>
      </c>
      <c r="B18" s="106" t="s">
        <v>143</v>
      </c>
      <c r="C18" s="107" t="s">
        <v>158</v>
      </c>
      <c r="D18" s="108" t="s">
        <v>159</v>
      </c>
      <c r="E18" s="109">
        <v>114.84</v>
      </c>
      <c r="F18" s="110" t="s">
        <v>146</v>
      </c>
      <c r="H18" s="111">
        <f>ROUND(E18*G18,2)</f>
        <v>0</v>
      </c>
      <c r="J18" s="111">
        <f>ROUND(E18*G18,2)</f>
        <v>0</v>
      </c>
      <c r="L18" s="112">
        <f>E18*K18</f>
        <v>0</v>
      </c>
      <c r="N18" s="109">
        <f>E18*M18</f>
        <v>0</v>
      </c>
      <c r="O18" s="110">
        <v>23</v>
      </c>
      <c r="P18" s="110" t="s">
        <v>147</v>
      </c>
      <c r="V18" s="113" t="s">
        <v>107</v>
      </c>
      <c r="W18" s="114">
        <v>1.2629999999999999</v>
      </c>
      <c r="X18" s="107" t="s">
        <v>160</v>
      </c>
      <c r="Y18" s="107" t="s">
        <v>158</v>
      </c>
      <c r="Z18" s="110" t="s">
        <v>161</v>
      </c>
      <c r="AB18" s="110" t="s">
        <v>86</v>
      </c>
      <c r="AJ18" s="84" t="s">
        <v>150</v>
      </c>
      <c r="AK18" s="84" t="s">
        <v>151</v>
      </c>
    </row>
    <row r="19" spans="1:37">
      <c r="A19" s="105">
        <v>4</v>
      </c>
      <c r="B19" s="106" t="s">
        <v>143</v>
      </c>
      <c r="C19" s="107" t="s">
        <v>162</v>
      </c>
      <c r="D19" s="108" t="s">
        <v>163</v>
      </c>
      <c r="E19" s="109">
        <v>114.84</v>
      </c>
      <c r="F19" s="110" t="s">
        <v>146</v>
      </c>
      <c r="H19" s="111">
        <f>ROUND(E19*G19,2)</f>
        <v>0</v>
      </c>
      <c r="J19" s="111">
        <f>ROUND(E19*G19,2)</f>
        <v>0</v>
      </c>
      <c r="L19" s="112">
        <f>E19*K19</f>
        <v>0</v>
      </c>
      <c r="N19" s="109">
        <f>E19*M19</f>
        <v>0</v>
      </c>
      <c r="O19" s="110">
        <v>23</v>
      </c>
      <c r="P19" s="110" t="s">
        <v>147</v>
      </c>
      <c r="V19" s="113" t="s">
        <v>107</v>
      </c>
      <c r="W19" s="114">
        <v>1.034</v>
      </c>
      <c r="X19" s="107" t="s">
        <v>164</v>
      </c>
      <c r="Y19" s="107" t="s">
        <v>162</v>
      </c>
      <c r="Z19" s="110" t="s">
        <v>161</v>
      </c>
      <c r="AB19" s="110" t="s">
        <v>86</v>
      </c>
      <c r="AJ19" s="84" t="s">
        <v>150</v>
      </c>
      <c r="AK19" s="84" t="s">
        <v>151</v>
      </c>
    </row>
    <row r="20" spans="1:37">
      <c r="A20" s="105">
        <v>5</v>
      </c>
      <c r="B20" s="106" t="s">
        <v>143</v>
      </c>
      <c r="C20" s="107" t="s">
        <v>165</v>
      </c>
      <c r="D20" s="108" t="s">
        <v>166</v>
      </c>
      <c r="E20" s="109">
        <v>15.66</v>
      </c>
      <c r="F20" s="110" t="s">
        <v>146</v>
      </c>
      <c r="H20" s="111">
        <f>ROUND(E20*G20,2)</f>
        <v>0</v>
      </c>
      <c r="J20" s="111">
        <f>ROUND(E20*G20,2)</f>
        <v>0</v>
      </c>
      <c r="L20" s="112">
        <f>E20*K20</f>
        <v>0</v>
      </c>
      <c r="N20" s="109">
        <f>E20*M20</f>
        <v>0</v>
      </c>
      <c r="O20" s="110">
        <v>23</v>
      </c>
      <c r="P20" s="110" t="s">
        <v>147</v>
      </c>
      <c r="V20" s="113" t="s">
        <v>107</v>
      </c>
      <c r="W20" s="114">
        <v>1.66</v>
      </c>
      <c r="X20" s="107" t="s">
        <v>167</v>
      </c>
      <c r="Y20" s="107" t="s">
        <v>165</v>
      </c>
      <c r="Z20" s="110" t="s">
        <v>161</v>
      </c>
      <c r="AB20" s="110" t="s">
        <v>86</v>
      </c>
      <c r="AJ20" s="84" t="s">
        <v>150</v>
      </c>
      <c r="AK20" s="84" t="s">
        <v>151</v>
      </c>
    </row>
    <row r="21" spans="1:37">
      <c r="D21" s="151" t="s">
        <v>168</v>
      </c>
      <c r="E21" s="152"/>
      <c r="F21" s="153"/>
      <c r="G21" s="154"/>
      <c r="H21" s="154"/>
      <c r="I21" s="154"/>
      <c r="J21" s="154"/>
      <c r="K21" s="155"/>
      <c r="L21" s="155"/>
      <c r="M21" s="152"/>
      <c r="N21" s="152"/>
      <c r="O21" s="153"/>
      <c r="P21" s="153"/>
      <c r="Q21" s="152"/>
      <c r="R21" s="152"/>
      <c r="S21" s="152"/>
      <c r="T21" s="156"/>
      <c r="U21" s="156"/>
      <c r="V21" s="156" t="s">
        <v>0</v>
      </c>
      <c r="W21" s="157"/>
      <c r="X21" s="153"/>
    </row>
    <row r="22" spans="1:37">
      <c r="A22" s="105">
        <v>6</v>
      </c>
      <c r="B22" s="106" t="s">
        <v>169</v>
      </c>
      <c r="C22" s="107" t="s">
        <v>170</v>
      </c>
      <c r="D22" s="108" t="s">
        <v>171</v>
      </c>
      <c r="E22" s="109">
        <v>26.152000000000001</v>
      </c>
      <c r="F22" s="110" t="s">
        <v>172</v>
      </c>
      <c r="I22" s="111">
        <f>ROUND(E22*G22,2)</f>
        <v>0</v>
      </c>
      <c r="J22" s="111">
        <f>ROUND(E22*G22,2)</f>
        <v>0</v>
      </c>
      <c r="K22" s="112">
        <v>1</v>
      </c>
      <c r="L22" s="112">
        <f>E22*K22</f>
        <v>26.152000000000001</v>
      </c>
      <c r="N22" s="109">
        <f>E22*M22</f>
        <v>0</v>
      </c>
      <c r="O22" s="110">
        <v>23</v>
      </c>
      <c r="P22" s="110" t="s">
        <v>147</v>
      </c>
      <c r="V22" s="113" t="s">
        <v>100</v>
      </c>
      <c r="X22" s="107" t="s">
        <v>170</v>
      </c>
      <c r="Y22" s="107" t="s">
        <v>170</v>
      </c>
      <c r="Z22" s="110" t="s">
        <v>173</v>
      </c>
      <c r="AA22" s="107" t="s">
        <v>147</v>
      </c>
      <c r="AB22" s="110">
        <v>2</v>
      </c>
      <c r="AJ22" s="84" t="s">
        <v>174</v>
      </c>
      <c r="AK22" s="84" t="s">
        <v>151</v>
      </c>
    </row>
    <row r="23" spans="1:37">
      <c r="D23" s="151" t="s">
        <v>175</v>
      </c>
      <c r="E23" s="152"/>
      <c r="F23" s="153"/>
      <c r="G23" s="154"/>
      <c r="H23" s="154"/>
      <c r="I23" s="154"/>
      <c r="J23" s="154"/>
      <c r="K23" s="155"/>
      <c r="L23" s="155"/>
      <c r="M23" s="152"/>
      <c r="N23" s="152"/>
      <c r="O23" s="153"/>
      <c r="P23" s="153"/>
      <c r="Q23" s="152"/>
      <c r="R23" s="152"/>
      <c r="S23" s="152"/>
      <c r="T23" s="156"/>
      <c r="U23" s="156"/>
      <c r="V23" s="156" t="s">
        <v>0</v>
      </c>
      <c r="W23" s="157"/>
      <c r="X23" s="153"/>
    </row>
    <row r="24" spans="1:37">
      <c r="D24" s="159" t="s">
        <v>176</v>
      </c>
      <c r="E24" s="160">
        <f>J24</f>
        <v>0</v>
      </c>
      <c r="H24" s="160">
        <f>SUM(H12:H23)</f>
        <v>0</v>
      </c>
      <c r="I24" s="160">
        <f>SUM(I12:I23)</f>
        <v>0</v>
      </c>
      <c r="J24" s="160">
        <f>SUM(J12:J23)</f>
        <v>0</v>
      </c>
      <c r="L24" s="161">
        <f>SUM(L12:L23)</f>
        <v>26.152000000000001</v>
      </c>
      <c r="N24" s="162">
        <f>SUM(N12:N23)</f>
        <v>0</v>
      </c>
      <c r="W24" s="114">
        <f>SUM(W12:W23)</f>
        <v>270.363</v>
      </c>
    </row>
    <row r="26" spans="1:37">
      <c r="B26" s="107" t="s">
        <v>177</v>
      </c>
    </row>
    <row r="27" spans="1:37" ht="25.5">
      <c r="A27" s="105">
        <v>7</v>
      </c>
      <c r="B27" s="106" t="s">
        <v>178</v>
      </c>
      <c r="C27" s="107" t="s">
        <v>179</v>
      </c>
      <c r="D27" s="108" t="s">
        <v>180</v>
      </c>
      <c r="E27" s="109">
        <v>10.44</v>
      </c>
      <c r="F27" s="110" t="s">
        <v>146</v>
      </c>
      <c r="H27" s="111">
        <f>ROUND(E27*G27,2)</f>
        <v>0</v>
      </c>
      <c r="J27" s="111">
        <f>ROUND(E27*G27,2)</f>
        <v>0</v>
      </c>
      <c r="K27" s="112">
        <v>2.20783</v>
      </c>
      <c r="L27" s="112">
        <f>E27*K27</f>
        <v>23.049745199999997</v>
      </c>
      <c r="N27" s="109">
        <f>E27*M27</f>
        <v>0</v>
      </c>
      <c r="O27" s="110">
        <v>23</v>
      </c>
      <c r="P27" s="110" t="s">
        <v>147</v>
      </c>
      <c r="V27" s="113" t="s">
        <v>107</v>
      </c>
      <c r="W27" s="114">
        <v>10.847</v>
      </c>
      <c r="X27" s="107" t="s">
        <v>181</v>
      </c>
      <c r="Y27" s="107" t="s">
        <v>179</v>
      </c>
      <c r="Z27" s="110" t="s">
        <v>173</v>
      </c>
      <c r="AB27" s="110" t="s">
        <v>86</v>
      </c>
      <c r="AJ27" s="84" t="s">
        <v>150</v>
      </c>
      <c r="AK27" s="84" t="s">
        <v>151</v>
      </c>
    </row>
    <row r="28" spans="1:37">
      <c r="D28" s="151" t="s">
        <v>182</v>
      </c>
      <c r="E28" s="152"/>
      <c r="F28" s="153"/>
      <c r="G28" s="154"/>
      <c r="H28" s="154"/>
      <c r="I28" s="154"/>
      <c r="J28" s="154"/>
      <c r="K28" s="155"/>
      <c r="L28" s="155"/>
      <c r="M28" s="152"/>
      <c r="N28" s="152"/>
      <c r="O28" s="153"/>
      <c r="P28" s="153"/>
      <c r="Q28" s="152"/>
      <c r="R28" s="152"/>
      <c r="S28" s="152"/>
      <c r="T28" s="156"/>
      <c r="U28" s="156"/>
      <c r="V28" s="156" t="s">
        <v>0</v>
      </c>
      <c r="W28" s="157"/>
      <c r="X28" s="153"/>
    </row>
    <row r="29" spans="1:37">
      <c r="A29" s="105">
        <v>8</v>
      </c>
      <c r="B29" s="106" t="s">
        <v>178</v>
      </c>
      <c r="C29" s="107" t="s">
        <v>183</v>
      </c>
      <c r="D29" s="108" t="s">
        <v>184</v>
      </c>
      <c r="E29" s="109">
        <v>93.96</v>
      </c>
      <c r="F29" s="110" t="s">
        <v>146</v>
      </c>
      <c r="H29" s="111">
        <f>ROUND(E29*G29,2)</f>
        <v>0</v>
      </c>
      <c r="J29" s="111">
        <f>ROUND(E29*G29,2)</f>
        <v>0</v>
      </c>
      <c r="K29" s="112">
        <v>2.2075499999999999</v>
      </c>
      <c r="L29" s="112">
        <f>E29*K29</f>
        <v>207.42139799999998</v>
      </c>
      <c r="N29" s="109">
        <f>E29*M29</f>
        <v>0</v>
      </c>
      <c r="O29" s="110">
        <v>23</v>
      </c>
      <c r="P29" s="110" t="s">
        <v>147</v>
      </c>
      <c r="V29" s="113" t="s">
        <v>107</v>
      </c>
      <c r="W29" s="114">
        <v>48.765000000000001</v>
      </c>
      <c r="X29" s="107" t="s">
        <v>185</v>
      </c>
      <c r="Y29" s="107" t="s">
        <v>183</v>
      </c>
      <c r="Z29" s="110" t="s">
        <v>186</v>
      </c>
      <c r="AB29" s="110">
        <v>7</v>
      </c>
      <c r="AJ29" s="84" t="s">
        <v>150</v>
      </c>
      <c r="AK29" s="84" t="s">
        <v>151</v>
      </c>
    </row>
    <row r="30" spans="1:37">
      <c r="D30" s="151" t="s">
        <v>187</v>
      </c>
      <c r="E30" s="152"/>
      <c r="F30" s="153"/>
      <c r="G30" s="154"/>
      <c r="H30" s="154"/>
      <c r="I30" s="154"/>
      <c r="J30" s="154"/>
      <c r="K30" s="155"/>
      <c r="L30" s="155"/>
      <c r="M30" s="152"/>
      <c r="N30" s="152"/>
      <c r="O30" s="153"/>
      <c r="P30" s="153"/>
      <c r="Q30" s="152"/>
      <c r="R30" s="152"/>
      <c r="S30" s="152"/>
      <c r="T30" s="156"/>
      <c r="U30" s="156"/>
      <c r="V30" s="156" t="s">
        <v>0</v>
      </c>
      <c r="W30" s="157"/>
      <c r="X30" s="153"/>
    </row>
    <row r="31" spans="1:37">
      <c r="D31" s="159" t="s">
        <v>188</v>
      </c>
      <c r="E31" s="160">
        <f>J31</f>
        <v>0</v>
      </c>
      <c r="H31" s="160">
        <f>SUM(H26:H30)</f>
        <v>0</v>
      </c>
      <c r="I31" s="160">
        <f>SUM(I26:I30)</f>
        <v>0</v>
      </c>
      <c r="J31" s="160">
        <f>SUM(J26:J30)</f>
        <v>0</v>
      </c>
      <c r="L31" s="161">
        <f>SUM(L26:L30)</f>
        <v>230.47114319999997</v>
      </c>
      <c r="N31" s="162">
        <f>SUM(N26:N30)</f>
        <v>0</v>
      </c>
      <c r="W31" s="114">
        <f>SUM(W26:W30)</f>
        <v>59.612000000000002</v>
      </c>
    </row>
    <row r="33" spans="1:37">
      <c r="B33" s="107" t="s">
        <v>189</v>
      </c>
    </row>
    <row r="34" spans="1:37" ht="25.5">
      <c r="A34" s="105">
        <v>9</v>
      </c>
      <c r="B34" s="106" t="s">
        <v>178</v>
      </c>
      <c r="C34" s="107" t="s">
        <v>190</v>
      </c>
      <c r="D34" s="108" t="s">
        <v>191</v>
      </c>
      <c r="E34" s="109">
        <v>317.52</v>
      </c>
      <c r="F34" s="110" t="s">
        <v>192</v>
      </c>
      <c r="H34" s="111">
        <f>ROUND(E34*G34,2)</f>
        <v>0</v>
      </c>
      <c r="J34" s="111">
        <f>ROUND(E34*G34,2)</f>
        <v>0</v>
      </c>
      <c r="K34" s="112">
        <v>0.28503000000000001</v>
      </c>
      <c r="L34" s="112">
        <f>E34*K34</f>
        <v>90.502725599999991</v>
      </c>
      <c r="N34" s="109">
        <f>E34*M34</f>
        <v>0</v>
      </c>
      <c r="O34" s="110">
        <v>23</v>
      </c>
      <c r="P34" s="110" t="s">
        <v>147</v>
      </c>
      <c r="V34" s="113" t="s">
        <v>107</v>
      </c>
      <c r="W34" s="114">
        <v>219.40600000000001</v>
      </c>
      <c r="X34" s="107" t="s">
        <v>193</v>
      </c>
      <c r="Y34" s="107" t="s">
        <v>190</v>
      </c>
      <c r="Z34" s="110" t="s">
        <v>194</v>
      </c>
      <c r="AB34" s="110" t="s">
        <v>86</v>
      </c>
      <c r="AJ34" s="84" t="s">
        <v>150</v>
      </c>
      <c r="AK34" s="84" t="s">
        <v>151</v>
      </c>
    </row>
    <row r="35" spans="1:37">
      <c r="D35" s="151" t="s">
        <v>195</v>
      </c>
      <c r="E35" s="152"/>
      <c r="F35" s="153"/>
      <c r="G35" s="154"/>
      <c r="H35" s="154"/>
      <c r="I35" s="154"/>
      <c r="J35" s="154"/>
      <c r="K35" s="155"/>
      <c r="L35" s="155"/>
      <c r="M35" s="152"/>
      <c r="N35" s="152"/>
      <c r="O35" s="153"/>
      <c r="P35" s="153"/>
      <c r="Q35" s="152"/>
      <c r="R35" s="152"/>
      <c r="S35" s="152"/>
      <c r="T35" s="156"/>
      <c r="U35" s="156"/>
      <c r="V35" s="156" t="s">
        <v>0</v>
      </c>
      <c r="W35" s="157"/>
      <c r="X35" s="153"/>
    </row>
    <row r="36" spans="1:37">
      <c r="D36" s="151" t="s">
        <v>196</v>
      </c>
      <c r="E36" s="152"/>
      <c r="F36" s="153"/>
      <c r="G36" s="154"/>
      <c r="H36" s="154"/>
      <c r="I36" s="154"/>
      <c r="J36" s="154"/>
      <c r="K36" s="155"/>
      <c r="L36" s="155"/>
      <c r="M36" s="152"/>
      <c r="N36" s="152"/>
      <c r="O36" s="153"/>
      <c r="P36" s="153"/>
      <c r="Q36" s="152"/>
      <c r="R36" s="152"/>
      <c r="S36" s="152"/>
      <c r="T36" s="156"/>
      <c r="U36" s="156"/>
      <c r="V36" s="156" t="s">
        <v>0</v>
      </c>
      <c r="W36" s="157"/>
      <c r="X36" s="153"/>
    </row>
    <row r="37" spans="1:37">
      <c r="D37" s="151" t="s">
        <v>197</v>
      </c>
      <c r="E37" s="152"/>
      <c r="F37" s="153"/>
      <c r="G37" s="154"/>
      <c r="H37" s="154"/>
      <c r="I37" s="154"/>
      <c r="J37" s="154"/>
      <c r="K37" s="155"/>
      <c r="L37" s="155"/>
      <c r="M37" s="152"/>
      <c r="N37" s="152"/>
      <c r="O37" s="153"/>
      <c r="P37" s="153"/>
      <c r="Q37" s="152"/>
      <c r="R37" s="152"/>
      <c r="S37" s="152"/>
      <c r="T37" s="156"/>
      <c r="U37" s="156"/>
      <c r="V37" s="156" t="s">
        <v>0</v>
      </c>
      <c r="W37" s="157"/>
      <c r="X37" s="153"/>
    </row>
    <row r="38" spans="1:37">
      <c r="D38" s="159" t="s">
        <v>198</v>
      </c>
      <c r="E38" s="160">
        <f>J38</f>
        <v>0</v>
      </c>
      <c r="H38" s="160">
        <f>SUM(H33:H37)</f>
        <v>0</v>
      </c>
      <c r="I38" s="160">
        <f>SUM(I33:I37)</f>
        <v>0</v>
      </c>
      <c r="J38" s="160">
        <f>SUM(J33:J37)</f>
        <v>0</v>
      </c>
      <c r="L38" s="161">
        <f>SUM(L33:L37)</f>
        <v>90.502725599999991</v>
      </c>
      <c r="N38" s="162">
        <f>SUM(N33:N37)</f>
        <v>0</v>
      </c>
      <c r="W38" s="114">
        <f>SUM(W33:W37)</f>
        <v>219.40600000000001</v>
      </c>
    </row>
    <row r="40" spans="1:37">
      <c r="B40" s="107" t="s">
        <v>199</v>
      </c>
    </row>
    <row r="41" spans="1:37">
      <c r="A41" s="105">
        <v>10</v>
      </c>
      <c r="B41" s="106" t="s">
        <v>200</v>
      </c>
      <c r="C41" s="107" t="s">
        <v>201</v>
      </c>
      <c r="D41" s="108" t="s">
        <v>202</v>
      </c>
      <c r="E41" s="109">
        <v>2.3809999999999998</v>
      </c>
      <c r="F41" s="110" t="s">
        <v>172</v>
      </c>
      <c r="H41" s="111">
        <f>ROUND(E41*G41,2)</f>
        <v>0</v>
      </c>
      <c r="J41" s="111">
        <f>ROUND(E41*G41,2)</f>
        <v>0</v>
      </c>
      <c r="L41" s="112">
        <f>E41*K41</f>
        <v>0</v>
      </c>
      <c r="N41" s="109">
        <f>E41*M41</f>
        <v>0</v>
      </c>
      <c r="O41" s="110">
        <v>23</v>
      </c>
      <c r="P41" s="110" t="s">
        <v>147</v>
      </c>
      <c r="V41" s="113" t="s">
        <v>107</v>
      </c>
      <c r="W41" s="114">
        <v>1.288</v>
      </c>
      <c r="X41" s="107" t="s">
        <v>203</v>
      </c>
      <c r="Y41" s="107" t="s">
        <v>201</v>
      </c>
      <c r="Z41" s="110" t="s">
        <v>204</v>
      </c>
      <c r="AB41" s="110" t="s">
        <v>86</v>
      </c>
      <c r="AJ41" s="84" t="s">
        <v>150</v>
      </c>
      <c r="AK41" s="84" t="s">
        <v>151</v>
      </c>
    </row>
    <row r="42" spans="1:37" ht="25.5">
      <c r="A42" s="105">
        <v>11</v>
      </c>
      <c r="B42" s="106" t="s">
        <v>200</v>
      </c>
      <c r="C42" s="107" t="s">
        <v>205</v>
      </c>
      <c r="D42" s="108" t="s">
        <v>206</v>
      </c>
      <c r="E42" s="109">
        <v>92.858999999999995</v>
      </c>
      <c r="F42" s="110" t="s">
        <v>172</v>
      </c>
      <c r="H42" s="111">
        <f>ROUND(E42*G42,2)</f>
        <v>0</v>
      </c>
      <c r="J42" s="111">
        <f>ROUND(E42*G42,2)</f>
        <v>0</v>
      </c>
      <c r="L42" s="112">
        <f>E42*K42</f>
        <v>0</v>
      </c>
      <c r="N42" s="109">
        <f>E42*M42</f>
        <v>0</v>
      </c>
      <c r="O42" s="110">
        <v>23</v>
      </c>
      <c r="P42" s="110" t="s">
        <v>147</v>
      </c>
      <c r="V42" s="113" t="s">
        <v>107</v>
      </c>
      <c r="X42" s="107" t="s">
        <v>207</v>
      </c>
      <c r="Y42" s="107" t="s">
        <v>205</v>
      </c>
      <c r="Z42" s="110" t="s">
        <v>204</v>
      </c>
      <c r="AB42" s="110" t="s">
        <v>86</v>
      </c>
      <c r="AJ42" s="84" t="s">
        <v>150</v>
      </c>
      <c r="AK42" s="84" t="s">
        <v>151</v>
      </c>
    </row>
    <row r="43" spans="1:37">
      <c r="D43" s="151" t="s">
        <v>208</v>
      </c>
      <c r="E43" s="152"/>
      <c r="F43" s="153"/>
      <c r="G43" s="154"/>
      <c r="H43" s="154"/>
      <c r="I43" s="154"/>
      <c r="J43" s="154"/>
      <c r="K43" s="155"/>
      <c r="L43" s="155"/>
      <c r="M43" s="152"/>
      <c r="N43" s="152"/>
      <c r="O43" s="153"/>
      <c r="P43" s="153"/>
      <c r="Q43" s="152"/>
      <c r="R43" s="152"/>
      <c r="S43" s="152"/>
      <c r="T43" s="156"/>
      <c r="U43" s="156"/>
      <c r="V43" s="156" t="s">
        <v>0</v>
      </c>
      <c r="W43" s="157"/>
      <c r="X43" s="153"/>
    </row>
    <row r="44" spans="1:37">
      <c r="A44" s="105">
        <v>12</v>
      </c>
      <c r="B44" s="106" t="s">
        <v>143</v>
      </c>
      <c r="C44" s="107" t="s">
        <v>209</v>
      </c>
      <c r="D44" s="108" t="s">
        <v>210</v>
      </c>
      <c r="E44" s="109">
        <v>2.3809999999999998</v>
      </c>
      <c r="F44" s="110" t="s">
        <v>172</v>
      </c>
      <c r="H44" s="111">
        <f>ROUND(E44*G44,2)</f>
        <v>0</v>
      </c>
      <c r="J44" s="111">
        <f>ROUND(E44*G44,2)</f>
        <v>0</v>
      </c>
      <c r="L44" s="112">
        <f>E44*K44</f>
        <v>0</v>
      </c>
      <c r="N44" s="109">
        <f>E44*M44</f>
        <v>0</v>
      </c>
      <c r="O44" s="110">
        <v>23</v>
      </c>
      <c r="P44" s="110" t="s">
        <v>147</v>
      </c>
      <c r="V44" s="113" t="s">
        <v>107</v>
      </c>
      <c r="W44" s="114">
        <v>0.219</v>
      </c>
      <c r="X44" s="107" t="s">
        <v>211</v>
      </c>
      <c r="Y44" s="107" t="s">
        <v>209</v>
      </c>
      <c r="Z44" s="110" t="s">
        <v>204</v>
      </c>
      <c r="AB44" s="110" t="s">
        <v>86</v>
      </c>
      <c r="AJ44" s="84" t="s">
        <v>150</v>
      </c>
      <c r="AK44" s="84" t="s">
        <v>151</v>
      </c>
    </row>
    <row r="45" spans="1:37" ht="25.5">
      <c r="A45" s="105">
        <v>13</v>
      </c>
      <c r="B45" s="106" t="s">
        <v>200</v>
      </c>
      <c r="C45" s="107" t="s">
        <v>212</v>
      </c>
      <c r="D45" s="108" t="s">
        <v>213</v>
      </c>
      <c r="E45" s="109">
        <v>2.3809999999999998</v>
      </c>
      <c r="F45" s="110" t="s">
        <v>172</v>
      </c>
      <c r="H45" s="111">
        <f>ROUND(E45*G45,2)</f>
        <v>0</v>
      </c>
      <c r="J45" s="111">
        <f>ROUND(E45*G45,2)</f>
        <v>0</v>
      </c>
      <c r="L45" s="112">
        <f>E45*K45</f>
        <v>0</v>
      </c>
      <c r="N45" s="109">
        <f>E45*M45</f>
        <v>0</v>
      </c>
      <c r="O45" s="110">
        <v>23</v>
      </c>
      <c r="P45" s="110" t="s">
        <v>147</v>
      </c>
      <c r="V45" s="113" t="s">
        <v>107</v>
      </c>
      <c r="X45" s="107" t="s">
        <v>214</v>
      </c>
      <c r="Y45" s="107" t="s">
        <v>212</v>
      </c>
      <c r="Z45" s="110" t="s">
        <v>204</v>
      </c>
      <c r="AB45" s="110">
        <v>7</v>
      </c>
      <c r="AJ45" s="84" t="s">
        <v>150</v>
      </c>
      <c r="AK45" s="84" t="s">
        <v>151</v>
      </c>
    </row>
    <row r="46" spans="1:37">
      <c r="A46" s="105">
        <v>14</v>
      </c>
      <c r="B46" s="106" t="s">
        <v>215</v>
      </c>
      <c r="C46" s="107" t="s">
        <v>216</v>
      </c>
      <c r="D46" s="108" t="s">
        <v>217</v>
      </c>
      <c r="E46" s="109">
        <v>347.12599999999998</v>
      </c>
      <c r="F46" s="110" t="s">
        <v>172</v>
      </c>
      <c r="H46" s="111">
        <f>ROUND(E46*G46,2)</f>
        <v>0</v>
      </c>
      <c r="J46" s="111">
        <f>ROUND(E46*G46,2)</f>
        <v>0</v>
      </c>
      <c r="L46" s="112">
        <f>E46*K46</f>
        <v>0</v>
      </c>
      <c r="N46" s="109">
        <f>E46*M46</f>
        <v>0</v>
      </c>
      <c r="O46" s="110">
        <v>23</v>
      </c>
      <c r="P46" s="110" t="s">
        <v>147</v>
      </c>
      <c r="V46" s="113" t="s">
        <v>107</v>
      </c>
      <c r="W46" s="114">
        <v>376.28500000000003</v>
      </c>
      <c r="X46" s="107" t="s">
        <v>218</v>
      </c>
      <c r="Y46" s="107" t="s">
        <v>216</v>
      </c>
      <c r="Z46" s="110" t="s">
        <v>219</v>
      </c>
      <c r="AB46" s="110" t="s">
        <v>86</v>
      </c>
      <c r="AJ46" s="84" t="s">
        <v>150</v>
      </c>
      <c r="AK46" s="84" t="s">
        <v>151</v>
      </c>
    </row>
    <row r="47" spans="1:37">
      <c r="D47" s="159" t="s">
        <v>220</v>
      </c>
      <c r="E47" s="160">
        <f>J47</f>
        <v>0</v>
      </c>
      <c r="H47" s="160">
        <f>SUM(H40:H46)</f>
        <v>0</v>
      </c>
      <c r="I47" s="160">
        <f>SUM(I40:I46)</f>
        <v>0</v>
      </c>
      <c r="J47" s="160">
        <f>SUM(J40:J46)</f>
        <v>0</v>
      </c>
      <c r="L47" s="161">
        <f>SUM(L40:L46)</f>
        <v>0</v>
      </c>
      <c r="N47" s="162">
        <f>SUM(N40:N46)</f>
        <v>0</v>
      </c>
      <c r="W47" s="114">
        <f>SUM(W40:W46)</f>
        <v>377.79200000000003</v>
      </c>
    </row>
    <row r="49" spans="1:37">
      <c r="D49" s="159" t="s">
        <v>221</v>
      </c>
      <c r="E49" s="162">
        <f>J49</f>
        <v>0</v>
      </c>
      <c r="H49" s="160">
        <f>+H24+H31+H38+H47</f>
        <v>0</v>
      </c>
      <c r="I49" s="160">
        <f>+I24+I31+I38+I47</f>
        <v>0</v>
      </c>
      <c r="J49" s="160">
        <f>+J24+J31+J38+J47</f>
        <v>0</v>
      </c>
      <c r="L49" s="161">
        <f>+L24+L31+L38+L47</f>
        <v>347.12586879999992</v>
      </c>
      <c r="N49" s="162">
        <f>+N24+N31+N38+N47</f>
        <v>0</v>
      </c>
      <c r="W49" s="114">
        <f>+W24+W31+W38+W47</f>
        <v>927.17300000000012</v>
      </c>
    </row>
    <row r="51" spans="1:37">
      <c r="B51" s="150" t="s">
        <v>222</v>
      </c>
    </row>
    <row r="52" spans="1:37">
      <c r="B52" s="107" t="s">
        <v>223</v>
      </c>
    </row>
    <row r="53" spans="1:37" ht="25.5">
      <c r="A53" s="105">
        <v>15</v>
      </c>
      <c r="B53" s="106" t="s">
        <v>224</v>
      </c>
      <c r="C53" s="107" t="s">
        <v>225</v>
      </c>
      <c r="D53" s="108" t="s">
        <v>226</v>
      </c>
      <c r="E53" s="109">
        <v>264.5</v>
      </c>
      <c r="F53" s="110" t="s">
        <v>227</v>
      </c>
      <c r="H53" s="111">
        <f>ROUND(E53*G53,2)</f>
        <v>0</v>
      </c>
      <c r="J53" s="111">
        <f>ROUND(E53*G53,2)</f>
        <v>0</v>
      </c>
      <c r="L53" s="112">
        <f>E53*K53</f>
        <v>0</v>
      </c>
      <c r="M53" s="109">
        <v>8.9999999999999993E-3</v>
      </c>
      <c r="N53" s="109">
        <f>E53*M53</f>
        <v>2.3804999999999996</v>
      </c>
      <c r="O53" s="110">
        <v>23</v>
      </c>
      <c r="P53" s="110" t="s">
        <v>147</v>
      </c>
      <c r="V53" s="113" t="s">
        <v>228</v>
      </c>
      <c r="W53" s="114">
        <v>75.912000000000006</v>
      </c>
      <c r="X53" s="107" t="s">
        <v>229</v>
      </c>
      <c r="Y53" s="107" t="s">
        <v>225</v>
      </c>
      <c r="Z53" s="110" t="s">
        <v>230</v>
      </c>
      <c r="AB53" s="110" t="s">
        <v>86</v>
      </c>
      <c r="AJ53" s="84" t="s">
        <v>231</v>
      </c>
      <c r="AK53" s="84" t="s">
        <v>151</v>
      </c>
    </row>
    <row r="54" spans="1:37" ht="25.5">
      <c r="A54" s="105">
        <v>16</v>
      </c>
      <c r="B54" s="106" t="s">
        <v>224</v>
      </c>
      <c r="C54" s="107" t="s">
        <v>232</v>
      </c>
      <c r="D54" s="108" t="s">
        <v>233</v>
      </c>
      <c r="E54" s="109">
        <v>5108.2920000000004</v>
      </c>
      <c r="F54" s="110" t="s">
        <v>234</v>
      </c>
      <c r="H54" s="111">
        <f>ROUND(E54*G54,2)</f>
        <v>0</v>
      </c>
      <c r="J54" s="111">
        <f>ROUND(E54*G54,2)</f>
        <v>0</v>
      </c>
      <c r="K54" s="112">
        <v>5.0000000000000002E-5</v>
      </c>
      <c r="L54" s="112">
        <f>E54*K54</f>
        <v>0.25541460000000005</v>
      </c>
      <c r="N54" s="109">
        <f>E54*M54</f>
        <v>0</v>
      </c>
      <c r="O54" s="110">
        <v>23</v>
      </c>
      <c r="P54" s="110" t="s">
        <v>147</v>
      </c>
      <c r="V54" s="113" t="s">
        <v>228</v>
      </c>
      <c r="W54" s="114">
        <v>178.79</v>
      </c>
      <c r="X54" s="107" t="s">
        <v>235</v>
      </c>
      <c r="Y54" s="107" t="s">
        <v>232</v>
      </c>
      <c r="Z54" s="110" t="s">
        <v>236</v>
      </c>
      <c r="AB54" s="110" t="s">
        <v>86</v>
      </c>
      <c r="AJ54" s="84" t="s">
        <v>231</v>
      </c>
      <c r="AK54" s="84" t="s">
        <v>151</v>
      </c>
    </row>
    <row r="55" spans="1:37">
      <c r="D55" s="151" t="s">
        <v>237</v>
      </c>
      <c r="E55" s="152"/>
      <c r="F55" s="153"/>
      <c r="G55" s="154"/>
      <c r="H55" s="154"/>
      <c r="I55" s="154"/>
      <c r="J55" s="154"/>
      <c r="K55" s="155"/>
      <c r="L55" s="155"/>
      <c r="M55" s="152"/>
      <c r="N55" s="152"/>
      <c r="O55" s="153"/>
      <c r="P55" s="153"/>
      <c r="Q55" s="152"/>
      <c r="R55" s="152"/>
      <c r="S55" s="152"/>
      <c r="T55" s="156"/>
      <c r="U55" s="156"/>
      <c r="V55" s="156" t="s">
        <v>0</v>
      </c>
      <c r="W55" s="157"/>
      <c r="X55" s="153"/>
    </row>
    <row r="56" spans="1:37">
      <c r="D56" s="151" t="s">
        <v>238</v>
      </c>
      <c r="E56" s="152"/>
      <c r="F56" s="153"/>
      <c r="G56" s="154"/>
      <c r="H56" s="154"/>
      <c r="I56" s="154"/>
      <c r="J56" s="154"/>
      <c r="K56" s="155"/>
      <c r="L56" s="155"/>
      <c r="M56" s="152"/>
      <c r="N56" s="152"/>
      <c r="O56" s="153"/>
      <c r="P56" s="153"/>
      <c r="Q56" s="152"/>
      <c r="R56" s="152"/>
      <c r="S56" s="152"/>
      <c r="T56" s="156"/>
      <c r="U56" s="156"/>
      <c r="V56" s="156" t="s">
        <v>0</v>
      </c>
      <c r="W56" s="157"/>
      <c r="X56" s="153"/>
    </row>
    <row r="57" spans="1:37">
      <c r="D57" s="151" t="s">
        <v>239</v>
      </c>
      <c r="E57" s="152"/>
      <c r="F57" s="153"/>
      <c r="G57" s="154"/>
      <c r="H57" s="154"/>
      <c r="I57" s="154"/>
      <c r="J57" s="154"/>
      <c r="K57" s="155"/>
      <c r="L57" s="155"/>
      <c r="M57" s="152"/>
      <c r="N57" s="152"/>
      <c r="O57" s="153"/>
      <c r="P57" s="153"/>
      <c r="Q57" s="152"/>
      <c r="R57" s="152"/>
      <c r="S57" s="152"/>
      <c r="T57" s="156"/>
      <c r="U57" s="156"/>
      <c r="V57" s="156" t="s">
        <v>0</v>
      </c>
      <c r="W57" s="157"/>
      <c r="X57" s="153"/>
    </row>
    <row r="58" spans="1:37">
      <c r="D58" s="151" t="s">
        <v>240</v>
      </c>
      <c r="E58" s="152"/>
      <c r="F58" s="153"/>
      <c r="G58" s="154"/>
      <c r="H58" s="154"/>
      <c r="I58" s="154"/>
      <c r="J58" s="154"/>
      <c r="K58" s="155"/>
      <c r="L58" s="155"/>
      <c r="M58" s="152"/>
      <c r="N58" s="152"/>
      <c r="O58" s="153"/>
      <c r="P58" s="153"/>
      <c r="Q58" s="152"/>
      <c r="R58" s="152"/>
      <c r="S58" s="152"/>
      <c r="T58" s="156"/>
      <c r="U58" s="156"/>
      <c r="V58" s="156" t="s">
        <v>0</v>
      </c>
      <c r="W58" s="157"/>
      <c r="X58" s="153"/>
    </row>
    <row r="59" spans="1:37">
      <c r="D59" s="151" t="s">
        <v>241</v>
      </c>
      <c r="E59" s="152"/>
      <c r="F59" s="153"/>
      <c r="G59" s="154"/>
      <c r="H59" s="154"/>
      <c r="I59" s="154"/>
      <c r="J59" s="154"/>
      <c r="K59" s="155"/>
      <c r="L59" s="155"/>
      <c r="M59" s="152"/>
      <c r="N59" s="152"/>
      <c r="O59" s="153"/>
      <c r="P59" s="153"/>
      <c r="Q59" s="152"/>
      <c r="R59" s="152"/>
      <c r="S59" s="152"/>
      <c r="T59" s="156"/>
      <c r="U59" s="156"/>
      <c r="V59" s="156" t="s">
        <v>0</v>
      </c>
      <c r="W59" s="157"/>
      <c r="X59" s="153"/>
    </row>
    <row r="60" spans="1:37" ht="25.5">
      <c r="A60" s="105">
        <v>17</v>
      </c>
      <c r="B60" s="106" t="s">
        <v>169</v>
      </c>
      <c r="C60" s="107" t="s">
        <v>242</v>
      </c>
      <c r="D60" s="108" t="s">
        <v>243</v>
      </c>
      <c r="E60" s="109">
        <v>0.20100000000000001</v>
      </c>
      <c r="F60" s="110" t="s">
        <v>172</v>
      </c>
      <c r="I60" s="111">
        <f>ROUND(E60*G60,2)</f>
        <v>0</v>
      </c>
      <c r="J60" s="111">
        <f>ROUND(E60*G60,2)</f>
        <v>0</v>
      </c>
      <c r="K60" s="112">
        <v>1</v>
      </c>
      <c r="L60" s="112">
        <f>E60*K60</f>
        <v>0.20100000000000001</v>
      </c>
      <c r="N60" s="109">
        <f>E60*M60</f>
        <v>0</v>
      </c>
      <c r="O60" s="110">
        <v>23</v>
      </c>
      <c r="P60" s="110" t="s">
        <v>147</v>
      </c>
      <c r="V60" s="113" t="s">
        <v>100</v>
      </c>
      <c r="X60" s="107" t="s">
        <v>242</v>
      </c>
      <c r="Y60" s="107" t="s">
        <v>242</v>
      </c>
      <c r="Z60" s="110" t="s">
        <v>244</v>
      </c>
      <c r="AA60" s="107" t="s">
        <v>147</v>
      </c>
      <c r="AB60" s="110">
        <v>2</v>
      </c>
      <c r="AJ60" s="84" t="s">
        <v>245</v>
      </c>
      <c r="AK60" s="84" t="s">
        <v>151</v>
      </c>
    </row>
    <row r="61" spans="1:37">
      <c r="D61" s="151" t="s">
        <v>246</v>
      </c>
      <c r="E61" s="152"/>
      <c r="F61" s="153"/>
      <c r="G61" s="154"/>
      <c r="H61" s="154"/>
      <c r="I61" s="154"/>
      <c r="J61" s="154"/>
      <c r="K61" s="155"/>
      <c r="L61" s="155"/>
      <c r="M61" s="152"/>
      <c r="N61" s="152"/>
      <c r="O61" s="153"/>
      <c r="P61" s="153"/>
      <c r="Q61" s="152"/>
      <c r="R61" s="152"/>
      <c r="S61" s="152"/>
      <c r="T61" s="156"/>
      <c r="U61" s="156"/>
      <c r="V61" s="156" t="s">
        <v>0</v>
      </c>
      <c r="W61" s="157"/>
      <c r="X61" s="153"/>
    </row>
    <row r="62" spans="1:37" ht="25.5">
      <c r="A62" s="105">
        <v>18</v>
      </c>
      <c r="B62" s="106" t="s">
        <v>169</v>
      </c>
      <c r="C62" s="107" t="s">
        <v>247</v>
      </c>
      <c r="D62" s="108" t="s">
        <v>248</v>
      </c>
      <c r="E62" s="109">
        <v>5.1630000000000003</v>
      </c>
      <c r="F62" s="110" t="s">
        <v>172</v>
      </c>
      <c r="I62" s="111">
        <f>ROUND(E62*G62,2)</f>
        <v>0</v>
      </c>
      <c r="J62" s="111">
        <f>ROUND(E62*G62,2)</f>
        <v>0</v>
      </c>
      <c r="K62" s="112">
        <v>1</v>
      </c>
      <c r="L62" s="112">
        <f>E62*K62</f>
        <v>5.1630000000000003</v>
      </c>
      <c r="N62" s="109">
        <f>E62*M62</f>
        <v>0</v>
      </c>
      <c r="O62" s="110">
        <v>23</v>
      </c>
      <c r="P62" s="110" t="s">
        <v>147</v>
      </c>
      <c r="V62" s="113" t="s">
        <v>100</v>
      </c>
      <c r="X62" s="107" t="s">
        <v>247</v>
      </c>
      <c r="Y62" s="107" t="s">
        <v>247</v>
      </c>
      <c r="Z62" s="110" t="s">
        <v>249</v>
      </c>
      <c r="AA62" s="107" t="s">
        <v>147</v>
      </c>
      <c r="AB62" s="110">
        <v>2</v>
      </c>
      <c r="AJ62" s="84" t="s">
        <v>245</v>
      </c>
      <c r="AK62" s="84" t="s">
        <v>151</v>
      </c>
    </row>
    <row r="63" spans="1:37">
      <c r="D63" s="151" t="s">
        <v>250</v>
      </c>
      <c r="E63" s="152"/>
      <c r="F63" s="153"/>
      <c r="G63" s="154"/>
      <c r="H63" s="154"/>
      <c r="I63" s="154"/>
      <c r="J63" s="154"/>
      <c r="K63" s="155"/>
      <c r="L63" s="155"/>
      <c r="M63" s="152"/>
      <c r="N63" s="152"/>
      <c r="O63" s="153"/>
      <c r="P63" s="153"/>
      <c r="Q63" s="152"/>
      <c r="R63" s="152"/>
      <c r="S63" s="152"/>
      <c r="T63" s="156"/>
      <c r="U63" s="156"/>
      <c r="V63" s="156" t="s">
        <v>0</v>
      </c>
      <c r="W63" s="157"/>
      <c r="X63" s="153"/>
    </row>
    <row r="64" spans="1:37" ht="25.5">
      <c r="A64" s="105">
        <v>19</v>
      </c>
      <c r="B64" s="106" t="s">
        <v>224</v>
      </c>
      <c r="C64" s="107" t="s">
        <v>251</v>
      </c>
      <c r="D64" s="108" t="s">
        <v>252</v>
      </c>
      <c r="E64" s="109">
        <v>618</v>
      </c>
      <c r="F64" s="110" t="s">
        <v>253</v>
      </c>
      <c r="H64" s="111">
        <f>ROUND(E64*G64,2)</f>
        <v>0</v>
      </c>
      <c r="J64" s="111">
        <f>ROUND(E64*G64,2)</f>
        <v>0</v>
      </c>
      <c r="K64" s="112">
        <v>9.0000000000000006E-5</v>
      </c>
      <c r="L64" s="112">
        <f>E64*K64</f>
        <v>5.5620000000000003E-2</v>
      </c>
      <c r="N64" s="109">
        <f>E64*M64</f>
        <v>0</v>
      </c>
      <c r="O64" s="110">
        <v>23</v>
      </c>
      <c r="P64" s="110" t="s">
        <v>147</v>
      </c>
      <c r="V64" s="113" t="s">
        <v>228</v>
      </c>
      <c r="W64" s="114">
        <v>332.48399999999998</v>
      </c>
      <c r="X64" s="107" t="s">
        <v>254</v>
      </c>
      <c r="Y64" s="107" t="s">
        <v>251</v>
      </c>
      <c r="Z64" s="110" t="s">
        <v>236</v>
      </c>
      <c r="AB64" s="110" t="s">
        <v>86</v>
      </c>
      <c r="AJ64" s="84" t="s">
        <v>231</v>
      </c>
      <c r="AK64" s="84" t="s">
        <v>151</v>
      </c>
    </row>
    <row r="65" spans="1:37">
      <c r="D65" s="151" t="s">
        <v>255</v>
      </c>
      <c r="E65" s="152"/>
      <c r="F65" s="153"/>
      <c r="G65" s="154"/>
      <c r="H65" s="154"/>
      <c r="I65" s="154"/>
      <c r="J65" s="154"/>
      <c r="K65" s="155"/>
      <c r="L65" s="155"/>
      <c r="M65" s="152"/>
      <c r="N65" s="152"/>
      <c r="O65" s="153"/>
      <c r="P65" s="153"/>
      <c r="Q65" s="152"/>
      <c r="R65" s="152"/>
      <c r="S65" s="152"/>
      <c r="T65" s="156"/>
      <c r="U65" s="156"/>
      <c r="V65" s="156" t="s">
        <v>0</v>
      </c>
      <c r="W65" s="157"/>
      <c r="X65" s="153"/>
    </row>
    <row r="66" spans="1:37">
      <c r="D66" s="151" t="s">
        <v>256</v>
      </c>
      <c r="E66" s="152"/>
      <c r="F66" s="153"/>
      <c r="G66" s="154"/>
      <c r="H66" s="154"/>
      <c r="I66" s="154"/>
      <c r="J66" s="154"/>
      <c r="K66" s="155"/>
      <c r="L66" s="155"/>
      <c r="M66" s="152"/>
      <c r="N66" s="152"/>
      <c r="O66" s="153"/>
      <c r="P66" s="153"/>
      <c r="Q66" s="152"/>
      <c r="R66" s="152"/>
      <c r="S66" s="152"/>
      <c r="T66" s="156"/>
      <c r="U66" s="156"/>
      <c r="V66" s="156" t="s">
        <v>0</v>
      </c>
      <c r="W66" s="157"/>
      <c r="X66" s="153"/>
    </row>
    <row r="67" spans="1:37">
      <c r="D67" s="151" t="s">
        <v>257</v>
      </c>
      <c r="E67" s="152"/>
      <c r="F67" s="153"/>
      <c r="G67" s="154"/>
      <c r="H67" s="154"/>
      <c r="I67" s="154"/>
      <c r="J67" s="154"/>
      <c r="K67" s="155"/>
      <c r="L67" s="155"/>
      <c r="M67" s="152"/>
      <c r="N67" s="152"/>
      <c r="O67" s="153"/>
      <c r="P67" s="153"/>
      <c r="Q67" s="152"/>
      <c r="R67" s="152"/>
      <c r="S67" s="152"/>
      <c r="T67" s="156"/>
      <c r="U67" s="156"/>
      <c r="V67" s="156" t="s">
        <v>0</v>
      </c>
      <c r="W67" s="157"/>
      <c r="X67" s="153"/>
    </row>
    <row r="68" spans="1:37" ht="25.5">
      <c r="A68" s="105">
        <v>20</v>
      </c>
      <c r="B68" s="106" t="s">
        <v>169</v>
      </c>
      <c r="C68" s="107" t="s">
        <v>258</v>
      </c>
      <c r="D68" s="108" t="s">
        <v>259</v>
      </c>
      <c r="E68" s="109">
        <v>21.530999999999999</v>
      </c>
      <c r="F68" s="110" t="s">
        <v>172</v>
      </c>
      <c r="I68" s="111">
        <f>ROUND(E68*G68,2)</f>
        <v>0</v>
      </c>
      <c r="J68" s="111">
        <f>ROUND(E68*G68,2)</f>
        <v>0</v>
      </c>
      <c r="K68" s="112">
        <v>1</v>
      </c>
      <c r="L68" s="112">
        <f>E68*K68</f>
        <v>21.530999999999999</v>
      </c>
      <c r="N68" s="109">
        <f>E68*M68</f>
        <v>0</v>
      </c>
      <c r="O68" s="110">
        <v>23</v>
      </c>
      <c r="P68" s="110" t="s">
        <v>147</v>
      </c>
      <c r="V68" s="113" t="s">
        <v>100</v>
      </c>
      <c r="X68" s="107" t="s">
        <v>258</v>
      </c>
      <c r="Y68" s="107" t="s">
        <v>258</v>
      </c>
      <c r="Z68" s="110" t="s">
        <v>260</v>
      </c>
      <c r="AA68" s="107" t="s">
        <v>147</v>
      </c>
      <c r="AB68" s="110">
        <v>2</v>
      </c>
      <c r="AJ68" s="84" t="s">
        <v>245</v>
      </c>
      <c r="AK68" s="84" t="s">
        <v>151</v>
      </c>
    </row>
    <row r="69" spans="1:37">
      <c r="D69" s="151" t="s">
        <v>261</v>
      </c>
      <c r="E69" s="152"/>
      <c r="F69" s="153"/>
      <c r="G69" s="154"/>
      <c r="H69" s="154"/>
      <c r="I69" s="154"/>
      <c r="J69" s="154"/>
      <c r="K69" s="155"/>
      <c r="L69" s="155"/>
      <c r="M69" s="152"/>
      <c r="N69" s="152"/>
      <c r="O69" s="153"/>
      <c r="P69" s="153"/>
      <c r="Q69" s="152"/>
      <c r="R69" s="152"/>
      <c r="S69" s="152"/>
      <c r="T69" s="156"/>
      <c r="U69" s="156"/>
      <c r="V69" s="156" t="s">
        <v>0</v>
      </c>
      <c r="W69" s="157"/>
      <c r="X69" s="153"/>
    </row>
    <row r="70" spans="1:37" ht="25.5">
      <c r="A70" s="105">
        <v>21</v>
      </c>
      <c r="B70" s="106" t="s">
        <v>224</v>
      </c>
      <c r="C70" s="107" t="s">
        <v>262</v>
      </c>
      <c r="D70" s="108" t="s">
        <v>263</v>
      </c>
      <c r="E70" s="109">
        <v>27.206</v>
      </c>
      <c r="F70" s="110" t="s">
        <v>172</v>
      </c>
      <c r="H70" s="111">
        <f>ROUND(E70*G70,2)</f>
        <v>0</v>
      </c>
      <c r="J70" s="111">
        <f>ROUND(E70*G70,2)</f>
        <v>0</v>
      </c>
      <c r="L70" s="112">
        <f>E70*K70</f>
        <v>0</v>
      </c>
      <c r="N70" s="109">
        <f>E70*M70</f>
        <v>0</v>
      </c>
      <c r="O70" s="110">
        <v>23</v>
      </c>
      <c r="P70" s="110" t="s">
        <v>147</v>
      </c>
      <c r="V70" s="113" t="s">
        <v>228</v>
      </c>
      <c r="W70" s="114">
        <v>90.513999999999996</v>
      </c>
      <c r="X70" s="107" t="s">
        <v>264</v>
      </c>
      <c r="Y70" s="107" t="s">
        <v>262</v>
      </c>
      <c r="Z70" s="110" t="s">
        <v>236</v>
      </c>
      <c r="AB70" s="110" t="s">
        <v>86</v>
      </c>
      <c r="AJ70" s="84" t="s">
        <v>231</v>
      </c>
      <c r="AK70" s="84" t="s">
        <v>151</v>
      </c>
    </row>
    <row r="71" spans="1:37">
      <c r="D71" s="159" t="s">
        <v>265</v>
      </c>
      <c r="E71" s="160">
        <f>J71</f>
        <v>0</v>
      </c>
      <c r="H71" s="160">
        <f>SUM(H51:H70)</f>
        <v>0</v>
      </c>
      <c r="I71" s="160">
        <f>SUM(I51:I70)</f>
        <v>0</v>
      </c>
      <c r="J71" s="160">
        <f>SUM(J51:J70)</f>
        <v>0</v>
      </c>
      <c r="L71" s="161">
        <f>SUM(L51:L70)</f>
        <v>27.206034599999999</v>
      </c>
      <c r="N71" s="162">
        <f>SUM(N51:N70)</f>
        <v>2.3804999999999996</v>
      </c>
      <c r="W71" s="114">
        <f>SUM(W51:W70)</f>
        <v>677.69999999999993</v>
      </c>
    </row>
    <row r="73" spans="1:37">
      <c r="B73" s="107" t="s">
        <v>266</v>
      </c>
    </row>
    <row r="74" spans="1:37">
      <c r="A74" s="105">
        <v>22</v>
      </c>
      <c r="B74" s="106" t="s">
        <v>267</v>
      </c>
      <c r="C74" s="107" t="s">
        <v>268</v>
      </c>
      <c r="D74" s="108" t="s">
        <v>269</v>
      </c>
      <c r="E74" s="109">
        <v>897.79200000000003</v>
      </c>
      <c r="F74" s="110" t="s">
        <v>192</v>
      </c>
      <c r="H74" s="111">
        <f>ROUND(E74*G74,2)</f>
        <v>0</v>
      </c>
      <c r="J74" s="111">
        <f>ROUND(E74*G74,2)</f>
        <v>0</v>
      </c>
      <c r="K74" s="112">
        <v>1.6000000000000001E-4</v>
      </c>
      <c r="L74" s="112">
        <f>E74*K74</f>
        <v>0.14364672000000001</v>
      </c>
      <c r="N74" s="109">
        <f>E74*M74</f>
        <v>0</v>
      </c>
      <c r="O74" s="110">
        <v>23</v>
      </c>
      <c r="P74" s="110" t="s">
        <v>147</v>
      </c>
      <c r="V74" s="113" t="s">
        <v>228</v>
      </c>
      <c r="W74" s="114">
        <v>233.42599999999999</v>
      </c>
      <c r="X74" s="107" t="s">
        <v>270</v>
      </c>
      <c r="Y74" s="107" t="s">
        <v>268</v>
      </c>
      <c r="Z74" s="110" t="s">
        <v>271</v>
      </c>
      <c r="AB74" s="110" t="s">
        <v>86</v>
      </c>
      <c r="AJ74" s="84" t="s">
        <v>231</v>
      </c>
      <c r="AK74" s="84" t="s">
        <v>151</v>
      </c>
    </row>
    <row r="75" spans="1:37">
      <c r="D75" s="151" t="s">
        <v>272</v>
      </c>
      <c r="E75" s="152"/>
      <c r="F75" s="153"/>
      <c r="G75" s="154"/>
      <c r="H75" s="154"/>
      <c r="I75" s="154"/>
      <c r="J75" s="154"/>
      <c r="K75" s="155"/>
      <c r="L75" s="155"/>
      <c r="M75" s="152"/>
      <c r="N75" s="152"/>
      <c r="O75" s="153"/>
      <c r="P75" s="153"/>
      <c r="Q75" s="152"/>
      <c r="R75" s="152"/>
      <c r="S75" s="152"/>
      <c r="T75" s="156"/>
      <c r="U75" s="156"/>
      <c r="V75" s="156" t="s">
        <v>0</v>
      </c>
      <c r="W75" s="157"/>
      <c r="X75" s="153"/>
    </row>
    <row r="76" spans="1:37">
      <c r="D76" s="151" t="s">
        <v>273</v>
      </c>
      <c r="E76" s="152"/>
      <c r="F76" s="153"/>
      <c r="G76" s="154"/>
      <c r="H76" s="154"/>
      <c r="I76" s="154"/>
      <c r="J76" s="154"/>
      <c r="K76" s="155"/>
      <c r="L76" s="155"/>
      <c r="M76" s="152"/>
      <c r="N76" s="152"/>
      <c r="O76" s="153"/>
      <c r="P76" s="153"/>
      <c r="Q76" s="152"/>
      <c r="R76" s="152"/>
      <c r="S76" s="152"/>
      <c r="T76" s="156"/>
      <c r="U76" s="156"/>
      <c r="V76" s="156" t="s">
        <v>0</v>
      </c>
      <c r="W76" s="157"/>
      <c r="X76" s="153"/>
    </row>
    <row r="77" spans="1:37">
      <c r="D77" s="151" t="s">
        <v>274</v>
      </c>
      <c r="E77" s="152"/>
      <c r="F77" s="153"/>
      <c r="G77" s="154"/>
      <c r="H77" s="154"/>
      <c r="I77" s="154"/>
      <c r="J77" s="154"/>
      <c r="K77" s="155"/>
      <c r="L77" s="155"/>
      <c r="M77" s="152"/>
      <c r="N77" s="152"/>
      <c r="O77" s="153"/>
      <c r="P77" s="153"/>
      <c r="Q77" s="152"/>
      <c r="R77" s="152"/>
      <c r="S77" s="152"/>
      <c r="T77" s="156"/>
      <c r="U77" s="156"/>
      <c r="V77" s="156" t="s">
        <v>0</v>
      </c>
      <c r="W77" s="157"/>
      <c r="X77" s="153"/>
    </row>
    <row r="78" spans="1:37">
      <c r="A78" s="105">
        <v>23</v>
      </c>
      <c r="B78" s="106" t="s">
        <v>267</v>
      </c>
      <c r="C78" s="107" t="s">
        <v>275</v>
      </c>
      <c r="D78" s="108" t="s">
        <v>276</v>
      </c>
      <c r="E78" s="109">
        <v>897.79200000000003</v>
      </c>
      <c r="F78" s="110" t="s">
        <v>192</v>
      </c>
      <c r="H78" s="111">
        <f>ROUND(E78*G78,2)</f>
        <v>0</v>
      </c>
      <c r="J78" s="111">
        <f>ROUND(E78*G78,2)</f>
        <v>0</v>
      </c>
      <c r="K78" s="112">
        <v>8.0000000000000007E-5</v>
      </c>
      <c r="L78" s="112">
        <f>E78*K78</f>
        <v>7.1823360000000003E-2</v>
      </c>
      <c r="N78" s="109">
        <f>E78*M78</f>
        <v>0</v>
      </c>
      <c r="O78" s="110">
        <v>23</v>
      </c>
      <c r="P78" s="110" t="s">
        <v>147</v>
      </c>
      <c r="V78" s="113" t="s">
        <v>228</v>
      </c>
      <c r="W78" s="114">
        <v>117.611</v>
      </c>
      <c r="X78" s="107" t="s">
        <v>277</v>
      </c>
      <c r="Y78" s="107" t="s">
        <v>275</v>
      </c>
      <c r="Z78" s="110" t="s">
        <v>271</v>
      </c>
      <c r="AB78" s="110" t="s">
        <v>86</v>
      </c>
      <c r="AJ78" s="84" t="s">
        <v>231</v>
      </c>
      <c r="AK78" s="84" t="s">
        <v>151</v>
      </c>
    </row>
    <row r="79" spans="1:37">
      <c r="D79" s="159" t="s">
        <v>278</v>
      </c>
      <c r="E79" s="160">
        <f>J79</f>
        <v>0</v>
      </c>
      <c r="H79" s="160">
        <f>SUM(H73:H78)</f>
        <v>0</v>
      </c>
      <c r="I79" s="160">
        <f>SUM(I73:I78)</f>
        <v>0</v>
      </c>
      <c r="J79" s="160">
        <f>SUM(J73:J78)</f>
        <v>0</v>
      </c>
      <c r="L79" s="161">
        <f>SUM(L73:L78)</f>
        <v>0.21547008000000001</v>
      </c>
      <c r="N79" s="162">
        <f>SUM(N73:N78)</f>
        <v>0</v>
      </c>
      <c r="W79" s="114">
        <f>SUM(W73:W78)</f>
        <v>351.03699999999998</v>
      </c>
    </row>
    <row r="81" spans="4:23">
      <c r="D81" s="159" t="s">
        <v>279</v>
      </c>
      <c r="E81" s="160">
        <f>J81</f>
        <v>0</v>
      </c>
      <c r="H81" s="160">
        <f>+H71+H79</f>
        <v>0</v>
      </c>
      <c r="I81" s="160">
        <f>+I71+I79</f>
        <v>0</v>
      </c>
      <c r="J81" s="160">
        <f>+J71+J79</f>
        <v>0</v>
      </c>
      <c r="L81" s="161">
        <f>+L71+L79</f>
        <v>27.421504679999998</v>
      </c>
      <c r="N81" s="162">
        <f>+N71+N79</f>
        <v>2.3804999999999996</v>
      </c>
      <c r="W81" s="114">
        <f>+W71+W79</f>
        <v>1028.7369999999999</v>
      </c>
    </row>
    <row r="83" spans="4:23">
      <c r="D83" s="163" t="s">
        <v>280</v>
      </c>
      <c r="E83" s="160">
        <f>J83</f>
        <v>0</v>
      </c>
      <c r="H83" s="160">
        <f>+H49+H81</f>
        <v>0</v>
      </c>
      <c r="I83" s="160">
        <f>+I49+I81</f>
        <v>0</v>
      </c>
      <c r="J83" s="160">
        <f>+J49+J81</f>
        <v>0</v>
      </c>
      <c r="L83" s="161">
        <f>+L49+L81</f>
        <v>374.54737347999992</v>
      </c>
      <c r="N83" s="162">
        <f>+N49+N81</f>
        <v>2.3804999999999996</v>
      </c>
      <c r="W83" s="114">
        <f>+W49+W81</f>
        <v>1955.9099999999999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88" t="s">
        <v>282</v>
      </c>
    </row>
    <row r="2" spans="1:6">
      <c r="A2" s="95" t="s">
        <v>117</v>
      </c>
      <c r="B2" s="96"/>
      <c r="C2" s="96"/>
      <c r="D2" s="88" t="s">
        <v>118</v>
      </c>
    </row>
    <row r="3" spans="1:6">
      <c r="A3" s="95" t="s">
        <v>15</v>
      </c>
      <c r="B3" s="96"/>
      <c r="C3" s="96"/>
      <c r="D3" s="88" t="s">
        <v>285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7"/>
      <c r="C8" s="98"/>
      <c r="D8" s="99"/>
    </row>
    <row r="9" spans="1:6">
      <c r="A9" s="100" t="s">
        <v>67</v>
      </c>
      <c r="B9" s="100" t="s">
        <v>68</v>
      </c>
      <c r="C9" s="100" t="s">
        <v>69</v>
      </c>
      <c r="D9" s="101" t="s">
        <v>70</v>
      </c>
      <c r="F9" s="84" t="s">
        <v>281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9" sqref="A19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282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285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Prehlad!L24</f>
        <v>26.152000000000001</v>
      </c>
      <c r="F12" s="87">
        <f>Prehlad!N24</f>
        <v>0</v>
      </c>
      <c r="G12" s="87">
        <f>Prehlad!W24</f>
        <v>270.363</v>
      </c>
    </row>
    <row r="13" spans="1:30">
      <c r="A13" s="84" t="s">
        <v>177</v>
      </c>
      <c r="E13" s="86">
        <f>Prehlad!L31</f>
        <v>230.47114319999997</v>
      </c>
      <c r="F13" s="87">
        <f>Prehlad!N31</f>
        <v>0</v>
      </c>
      <c r="G13" s="87">
        <f>Prehlad!W31</f>
        <v>59.612000000000002</v>
      </c>
    </row>
    <row r="14" spans="1:30">
      <c r="A14" s="84" t="s">
        <v>189</v>
      </c>
      <c r="E14" s="86">
        <f>Prehlad!L38</f>
        <v>90.502725599999991</v>
      </c>
      <c r="F14" s="87">
        <f>Prehlad!N38</f>
        <v>0</v>
      </c>
      <c r="G14" s="87">
        <f>Prehlad!W38</f>
        <v>219.40600000000001</v>
      </c>
    </row>
    <row r="15" spans="1:30">
      <c r="A15" s="84" t="s">
        <v>199</v>
      </c>
      <c r="E15" s="86">
        <f>Prehlad!L47</f>
        <v>0</v>
      </c>
      <c r="F15" s="87">
        <f>Prehlad!N47</f>
        <v>0</v>
      </c>
      <c r="G15" s="87">
        <f>Prehlad!W47</f>
        <v>377.79200000000003</v>
      </c>
    </row>
    <row r="16" spans="1:30">
      <c r="A16" s="84" t="s">
        <v>221</v>
      </c>
      <c r="E16" s="86">
        <f>Prehlad!L49</f>
        <v>347.12586879999992</v>
      </c>
      <c r="F16" s="87">
        <f>Prehlad!N49</f>
        <v>0</v>
      </c>
      <c r="G16" s="87">
        <f>Prehlad!W49</f>
        <v>927.17300000000012</v>
      </c>
    </row>
    <row r="18" spans="1:7">
      <c r="A18" s="84" t="s">
        <v>223</v>
      </c>
      <c r="E18" s="86">
        <f>Prehlad!L71</f>
        <v>27.206034599999999</v>
      </c>
      <c r="F18" s="87">
        <f>Prehlad!N71</f>
        <v>2.3804999999999996</v>
      </c>
      <c r="G18" s="87">
        <f>Prehlad!W71</f>
        <v>677.69999999999993</v>
      </c>
    </row>
    <row r="19" spans="1:7">
      <c r="A19" s="84" t="s">
        <v>266</v>
      </c>
      <c r="E19" s="86">
        <f>Prehlad!L79</f>
        <v>0.21547008000000001</v>
      </c>
      <c r="F19" s="87">
        <f>Prehlad!N79</f>
        <v>0</v>
      </c>
      <c r="G19" s="87">
        <f>Prehlad!W79</f>
        <v>351.03699999999998</v>
      </c>
    </row>
    <row r="20" spans="1:7">
      <c r="A20" s="84" t="s">
        <v>279</v>
      </c>
      <c r="E20" s="86">
        <f>Prehlad!L81</f>
        <v>27.421504679999998</v>
      </c>
      <c r="F20" s="87">
        <f>Prehlad!N81</f>
        <v>2.3804999999999996</v>
      </c>
      <c r="G20" s="87">
        <f>Prehlad!W81</f>
        <v>1028.7369999999999</v>
      </c>
    </row>
    <row r="23" spans="1:7">
      <c r="A23" s="84" t="s">
        <v>280</v>
      </c>
      <c r="E23" s="86">
        <f>Prehlad!L83</f>
        <v>374.54737347999992</v>
      </c>
      <c r="F23" s="87">
        <f>Prehlad!N83</f>
        <v>2.3804999999999996</v>
      </c>
      <c r="G23" s="87">
        <f>Prehlad!W83</f>
        <v>1955.9099999999999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topLeftCell="A19" workbookViewId="0">
      <selection activeCell="D16" sqref="D16:F17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283</v>
      </c>
      <c r="H5" s="14"/>
      <c r="I5" s="15" t="s">
        <v>82</v>
      </c>
      <c r="J5" s="164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1"/>
      <c r="E16" s="141"/>
      <c r="F16" s="142"/>
      <c r="G16" s="33">
        <v>6</v>
      </c>
      <c r="H16" s="35" t="s">
        <v>127</v>
      </c>
      <c r="I16" s="73"/>
      <c r="J16" s="142">
        <v>0</v>
      </c>
    </row>
    <row r="17" spans="2:10" ht="18" customHeight="1">
      <c r="B17" s="36">
        <v>2</v>
      </c>
      <c r="C17" s="37" t="s">
        <v>93</v>
      </c>
      <c r="D17" s="143"/>
      <c r="E17" s="143"/>
      <c r="F17" s="142"/>
      <c r="G17" s="36">
        <v>7</v>
      </c>
      <c r="H17" s="38" t="s">
        <v>128</v>
      </c>
      <c r="I17" s="8"/>
      <c r="J17" s="144">
        <v>0</v>
      </c>
    </row>
    <row r="18" spans="2:10" ht="18" customHeight="1">
      <c r="B18" s="36">
        <v>3</v>
      </c>
      <c r="C18" s="37" t="s">
        <v>94</v>
      </c>
      <c r="D18" s="143"/>
      <c r="E18" s="143"/>
      <c r="F18" s="142">
        <f>D18+E18</f>
        <v>0</v>
      </c>
      <c r="G18" s="36">
        <v>8</v>
      </c>
      <c r="H18" s="38" t="s">
        <v>129</v>
      </c>
      <c r="I18" s="8"/>
      <c r="J18" s="144">
        <v>0</v>
      </c>
    </row>
    <row r="19" spans="2:10" ht="18" customHeight="1">
      <c r="B19" s="36">
        <v>4</v>
      </c>
      <c r="C19" s="37" t="s">
        <v>95</v>
      </c>
      <c r="D19" s="143"/>
      <c r="E19" s="143"/>
      <c r="F19" s="145">
        <f>D19+E19</f>
        <v>0</v>
      </c>
      <c r="G19" s="36">
        <v>9</v>
      </c>
      <c r="H19" s="38" t="s">
        <v>3</v>
      </c>
      <c r="I19" s="8"/>
      <c r="J19" s="144">
        <v>0</v>
      </c>
    </row>
    <row r="20" spans="2:10" ht="18" customHeight="1">
      <c r="B20" s="39">
        <v>5</v>
      </c>
      <c r="C20" s="40" t="s">
        <v>96</v>
      </c>
      <c r="D20" s="146">
        <f>SUM(D16:D19)</f>
        <v>0</v>
      </c>
      <c r="E20" s="147">
        <f>SUM(E16:E19)</f>
        <v>0</v>
      </c>
      <c r="F20" s="148">
        <f>SUM(F16:F19)</f>
        <v>0</v>
      </c>
      <c r="G20" s="41">
        <v>10</v>
      </c>
      <c r="I20" s="74" t="s">
        <v>97</v>
      </c>
      <c r="J20" s="148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102</v>
      </c>
      <c r="I22" s="75"/>
      <c r="J22" s="144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133</v>
      </c>
      <c r="I23" s="75"/>
      <c r="J23" s="144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134</v>
      </c>
      <c r="I24" s="75"/>
      <c r="J24" s="144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3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8">
        <f>SUM(F22:F25)</f>
        <v>0</v>
      </c>
      <c r="G26" s="39">
        <v>20</v>
      </c>
      <c r="H26" s="49"/>
      <c r="I26" s="50" t="s">
        <v>104</v>
      </c>
      <c r="J26" s="148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2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284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2025-05-05T05:32:45Z</dcterms:modified>
</cp:coreProperties>
</file>