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8C9AE3BC-2E41-47FB-BF63-3FBC37A17BE0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19" i="5"/>
  <c r="F19" i="5"/>
  <c r="E19" i="5"/>
  <c r="W55" i="3"/>
  <c r="N55" i="3"/>
  <c r="L55" i="3"/>
  <c r="G16" i="5"/>
  <c r="F16" i="5"/>
  <c r="E16" i="5"/>
  <c r="W53" i="3"/>
  <c r="N53" i="3"/>
  <c r="L53" i="3"/>
  <c r="G15" i="5"/>
  <c r="F15" i="5"/>
  <c r="E15" i="5"/>
  <c r="W51" i="3"/>
  <c r="N51" i="3"/>
  <c r="L51" i="3"/>
  <c r="I51" i="3"/>
  <c r="N50" i="3"/>
  <c r="L50" i="3"/>
  <c r="J50" i="3"/>
  <c r="J51" i="3" s="1"/>
  <c r="H50" i="3"/>
  <c r="H51" i="3" s="1"/>
  <c r="G14" i="5"/>
  <c r="F14" i="5"/>
  <c r="E14" i="5"/>
  <c r="W47" i="3"/>
  <c r="N47" i="3"/>
  <c r="L47" i="3"/>
  <c r="N46" i="3"/>
  <c r="L46" i="3"/>
  <c r="J46" i="3"/>
  <c r="I46" i="3"/>
  <c r="N45" i="3"/>
  <c r="L45" i="3"/>
  <c r="J45" i="3"/>
  <c r="H45" i="3"/>
  <c r="N43" i="3"/>
  <c r="L43" i="3"/>
  <c r="J43" i="3"/>
  <c r="H43" i="3"/>
  <c r="N42" i="3"/>
  <c r="L42" i="3"/>
  <c r="J42" i="3"/>
  <c r="I42" i="3"/>
  <c r="N41" i="3"/>
  <c r="L41" i="3"/>
  <c r="J41" i="3"/>
  <c r="H41" i="3"/>
  <c r="N37" i="3"/>
  <c r="L37" i="3"/>
  <c r="J37" i="3"/>
  <c r="I37" i="3"/>
  <c r="N35" i="3"/>
  <c r="L35" i="3"/>
  <c r="J35" i="3"/>
  <c r="H35" i="3"/>
  <c r="G13" i="5"/>
  <c r="F13" i="5"/>
  <c r="E13" i="5"/>
  <c r="W32" i="3"/>
  <c r="N32" i="3"/>
  <c r="L32" i="3"/>
  <c r="I32" i="3"/>
  <c r="N30" i="3"/>
  <c r="L30" i="3"/>
  <c r="J30" i="3"/>
  <c r="H30" i="3"/>
  <c r="N27" i="3"/>
  <c r="L27" i="3"/>
  <c r="J27" i="3"/>
  <c r="H27" i="3"/>
  <c r="G12" i="5"/>
  <c r="F12" i="5"/>
  <c r="E12" i="5"/>
  <c r="W24" i="3"/>
  <c r="N24" i="3"/>
  <c r="L24" i="3"/>
  <c r="I24" i="3"/>
  <c r="N23" i="3"/>
  <c r="L23" i="3"/>
  <c r="J23" i="3"/>
  <c r="H23" i="3"/>
  <c r="N22" i="3"/>
  <c r="L22" i="3"/>
  <c r="J22" i="3"/>
  <c r="H22" i="3"/>
  <c r="N20" i="3"/>
  <c r="L20" i="3"/>
  <c r="J20" i="3"/>
  <c r="H20" i="3"/>
  <c r="N18" i="3"/>
  <c r="L18" i="3"/>
  <c r="J18" i="3"/>
  <c r="H18" i="3"/>
  <c r="N16" i="3"/>
  <c r="L16" i="3"/>
  <c r="J16" i="3"/>
  <c r="H16" i="3"/>
  <c r="N14" i="3"/>
  <c r="L14" i="3"/>
  <c r="J14" i="3"/>
  <c r="H14" i="3"/>
  <c r="J26" i="6"/>
  <c r="J20" i="6"/>
  <c r="J14" i="6"/>
  <c r="F14" i="6"/>
  <c r="J13" i="6"/>
  <c r="F13" i="6"/>
  <c r="J12" i="6"/>
  <c r="F12" i="6"/>
  <c r="F1" i="6"/>
  <c r="B8" i="5"/>
  <c r="D8" i="3"/>
  <c r="J32" i="3" l="1"/>
  <c r="E51" i="3"/>
  <c r="H47" i="3"/>
  <c r="I47" i="3"/>
  <c r="J47" i="3"/>
  <c r="E47" i="3" s="1"/>
  <c r="H32" i="3"/>
  <c r="E32" i="3"/>
  <c r="H24" i="3"/>
  <c r="J24" i="3"/>
  <c r="I53" i="3" l="1"/>
  <c r="I55" i="3" s="1"/>
  <c r="J53" i="3"/>
  <c r="E24" i="3"/>
  <c r="H53" i="3"/>
  <c r="E53" i="3" l="1"/>
  <c r="J55" i="3"/>
  <c r="H55" i="3"/>
  <c r="E55" i="3" l="1"/>
  <c r="F22" i="6"/>
  <c r="F23" i="6"/>
  <c r="F24" i="6"/>
  <c r="F25" i="6"/>
  <c r="F26" i="6" l="1"/>
  <c r="J28" i="6" s="1"/>
  <c r="I29" i="6" s="1"/>
  <c r="J29" i="6" l="1"/>
  <c r="J31" i="6" s="1"/>
</calcChain>
</file>

<file path=xl/sharedStrings.xml><?xml version="1.0" encoding="utf-8"?>
<sst xmlns="http://schemas.openxmlformats.org/spreadsheetml/2006/main" count="470" uniqueCount="234">
  <si>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</si>
  <si>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</si>
  <si>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</si>
  <si>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</si>
  <si>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</si>
  <si>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</si>
  <si>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</si>
  <si>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</si>
  <si>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</si>
  <si>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</si>
  <si>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</si>
  <si>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</si>
  <si>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</si>
  <si>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</si>
  <si>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</si>
  <si>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</si>
  <si>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</si>
  <si>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</si>
  <si>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</si>
  <si>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</si>
  <si>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</si>
  <si>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</si>
  <si>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</si>
  <si>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</si>
  <si>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</si>
  <si>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</si>
  <si>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</si>
  <si>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</si>
  <si>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</si>
  <si>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</si>
  <si>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</si>
  <si>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</si>
  <si>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</si>
  <si>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</si>
  <si>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</si>
  <si>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</si>
  <si>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</si>
  <si>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</si>
  <si>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</si>
  <si>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</si>
  <si>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</si>
  <si>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</si>
  <si>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</si>
  <si>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</si>
  <si>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</si>
  <si>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</si>
  <si>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</si>
  <si>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</si>
  <si>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</si>
  <si>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</si>
  <si>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</si>
  <si>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</si>
  <si>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</si>
  <si>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</si>
  <si>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</si>
  <si>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</si>
  <si>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</si>
  <si>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</si>
  <si>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</si>
  <si>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</si>
  <si>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</si>
  <si>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</si>
  <si>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</si>
  <si>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</si>
  <si>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</si>
  <si>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</si>
  <si>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</si>
  <si>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</si>
  <si>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</si>
  <si>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</si>
  <si>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</si>
  <si>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</si>
  <si>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</si>
  <si>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</si>
  <si>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</si>
  <si>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</si>
  <si>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</si>
  <si>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</si>
  <si>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</si>
  <si>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</si>
  <si>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</si>
  <si>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</si>
  <si>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</si>
  <si>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</si>
  <si>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</si>
  <si>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</si>
  <si>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</si>
  <si>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</si>
  <si>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</si>
  <si>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</si>
  <si>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</si>
  <si>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</si>
  <si>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</si>
  <si>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</si>
  <si>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</si>
  <si>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</si>
  <si>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</si>
  <si>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</si>
  <si>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</si>
  <si>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</si>
  <si>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</si>
  <si>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</si>
  <si>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</si>
  <si>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</si>
  <si>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</si>
  <si>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</si>
  <si>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</si>
  <si>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</si>
  <si>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</si>
  <si>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</si>
  <si>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</si>
  <si>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</si>
  <si>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</si>
  <si>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</si>
  <si>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</si>
  <si>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</si>
  <si>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</si>
  <si>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</si>
  <si>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</si>
  <si>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</si>
  <si>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SO.02 Stavebno - architektonické prvky</t>
  </si>
  <si>
    <t>Časť : SO.02.04 Oplotenie, park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</si>
  <si>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</si>
  <si>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</si>
  <si>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</si>
  <si>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</si>
  <si>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</si>
  <si>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</si>
  <si>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</si>
  <si>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</si>
  <si>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</si>
  <si>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</si>
  <si>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</si>
  <si>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</si>
  <si>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</si>
  <si>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</si>
  <si>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</si>
  <si>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</si>
  <si>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</si>
  <si>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</si>
  <si>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</si>
  <si>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</si>
  <si>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</si>
  <si>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</si>
  <si>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132211101</t>
  </si>
  <si>
    <t>Hĺbenie rýh šírka do 60 cm v hornine 3 ručne</t>
  </si>
  <si>
    <t>m3</t>
  </si>
  <si>
    <t xml:space="preserve">                    </t>
  </si>
  <si>
    <t>13221-1101</t>
  </si>
  <si>
    <t>45.11.21</t>
  </si>
  <si>
    <t>EK</t>
  </si>
  <si>
    <t>S</t>
  </si>
  <si>
    <t>2,5*0,25*0,2*29 =   3,625</t>
  </si>
  <si>
    <t>133201101</t>
  </si>
  <si>
    <t>Hĺbenie šachiet v horn. tr. 3 do 100 m3</t>
  </si>
  <si>
    <t>13320-1101</t>
  </si>
  <si>
    <t>0,6*0,6*1*30 =   10,800</t>
  </si>
  <si>
    <t>133201109</t>
  </si>
  <si>
    <t>Príplatok za lepivosť horniny tr.3</t>
  </si>
  <si>
    <t>13320-1109</t>
  </si>
  <si>
    <t>10,8*0,6 =   6,480</t>
  </si>
  <si>
    <t>162301102</t>
  </si>
  <si>
    <t>Vodorovné premiestnenie výkopu do 1000 m horn. tr. 1-4</t>
  </si>
  <si>
    <t>16230-1102</t>
  </si>
  <si>
    <t>45.11.24</t>
  </si>
  <si>
    <t>3,625+10,8 =   14,425</t>
  </si>
  <si>
    <t>001</t>
  </si>
  <si>
    <t>167101100</t>
  </si>
  <si>
    <t>Nakladanie výkopku tr.1-4 ručne</t>
  </si>
  <si>
    <t>16710-1100</t>
  </si>
  <si>
    <t>171201201</t>
  </si>
  <si>
    <t>Uloženie sypaniny na skládku</t>
  </si>
  <si>
    <t>17120-1201</t>
  </si>
  <si>
    <t xml:space="preserve">1 - ZEMNE PRÁCE  spolu: </t>
  </si>
  <si>
    <t>2 - ZÁKLADY</t>
  </si>
  <si>
    <t>011</t>
  </si>
  <si>
    <t>271511121</t>
  </si>
  <si>
    <t>Násyp pod základové konštrukcie so zhutnením zo štrkopiesku fr.0-32 mm</t>
  </si>
  <si>
    <t>27151-1121</t>
  </si>
  <si>
    <t xml:space="preserve">  .  .  </t>
  </si>
  <si>
    <t>0,6*0,6*0,1*30 =   1,080</t>
  </si>
  <si>
    <t>275313612</t>
  </si>
  <si>
    <t>Základové pätky z betónu prostého tr. C20/25</t>
  </si>
  <si>
    <t>27531-3612</t>
  </si>
  <si>
    <t>0,6*0,6*0,9*30 =   9,720</t>
  </si>
  <si>
    <t xml:space="preserve">2 - ZÁKLADY  spolu: </t>
  </si>
  <si>
    <t>3 - ZVISLÉ A KOMPLETNÉ KONŠTRUKCIE</t>
  </si>
  <si>
    <t>3112311941</t>
  </si>
  <si>
    <t>Murivo nosné z tehál 29 cm lícových  na sucho</t>
  </si>
  <si>
    <t>31123-11941</t>
  </si>
  <si>
    <t>45.25.50</t>
  </si>
  <si>
    <t>2,5*2*0,19*29/2 =   13,775</t>
  </si>
  <si>
    <t>MAT</t>
  </si>
  <si>
    <t>596103180</t>
  </si>
  <si>
    <t>Tehla plná TERCA KLINKER 25x12x605 cm</t>
  </si>
  <si>
    <t>1000 ks</t>
  </si>
  <si>
    <t>26.40.11</t>
  </si>
  <si>
    <t>EZ</t>
  </si>
  <si>
    <t>1m3</t>
  </si>
  <si>
    <t>512,82ks</t>
  </si>
  <si>
    <t>13,775*0,51282 =   7,064</t>
  </si>
  <si>
    <t>015</t>
  </si>
  <si>
    <t>3272161321</t>
  </si>
  <si>
    <t>Montáž  gabiónových panelov  dĺžky do 3m</t>
  </si>
  <si>
    <t>kus</t>
  </si>
  <si>
    <t>32721-61321</t>
  </si>
  <si>
    <t>313111020</t>
  </si>
  <si>
    <t>Kôš gabionový plotový ELEGANT rozm.2500x2000x190mm</t>
  </si>
  <si>
    <t>331231114</t>
  </si>
  <si>
    <t>Stĺpy z tehál 29 cm dl. plných P15 na maltu MVC-2,5</t>
  </si>
  <si>
    <t>33123-1114</t>
  </si>
  <si>
    <t>0,3*0,3*2*30 =   5,400</t>
  </si>
  <si>
    <t>3482612511</t>
  </si>
  <si>
    <t>Plot z bet. blokov zákrytová doska stĺpika 300 x 300 mm</t>
  </si>
  <si>
    <t>34826-12511</t>
  </si>
  <si>
    <t>45.34.10</t>
  </si>
  <si>
    <t>590401500</t>
  </si>
  <si>
    <t>Krycia platňa stĺpika 380x380mm TERCA KLINKER</t>
  </si>
  <si>
    <t xml:space="preserve">3 - ZVISLÉ A KOMPLETNÉ KONŠTRUKCIE  spolu: </t>
  </si>
  <si>
    <t>9 - OSTATNÉ KONŠTRUKCIE A PRÁCE</t>
  </si>
  <si>
    <t>998151111</t>
  </si>
  <si>
    <t>Presun hmôt pre oplotenie,  rôzne murov. v. do 10 m</t>
  </si>
  <si>
    <t>t</t>
  </si>
  <si>
    <t>99815-1111</t>
  </si>
  <si>
    <t>45.21.64</t>
  </si>
  <si>
    <t xml:space="preserve">9 - OSTATNÉ KONŠTRUKCIE A PRÁCE  spolu: </t>
  </si>
  <si>
    <t xml:space="preserve">PRÁCE A DODÁVKY HSV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</si>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</sst>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5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D49" sqref="D49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229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62" t="s">
        <v>6</v>
      </c>
      <c r="AB1" s="81" t="s">
        <v>7</v>
      </c>
      <c r="AC1" s="81" t="s">
        <v>8</v>
      </c>
      <c r="AD1" s="81" t="s">
        <v>9</v>
      </c>
      <c r="AE1" s="131" t="s">
        <v>10</v>
      </c>
      <c r="AF1" s="132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233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1">
        <v>4</v>
      </c>
      <c r="AF5" s="136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23</v>
      </c>
      <c r="AF6" s="134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8" t="s">
        <v>34</v>
      </c>
      <c r="L9" s="119"/>
      <c r="M9" s="120" t="s">
        <v>35</v>
      </c>
      <c r="N9" s="119"/>
      <c r="O9" s="90" t="s">
        <v>4</v>
      </c>
      <c r="P9" s="121" t="s">
        <v>36</v>
      </c>
      <c r="Q9" s="90" t="s">
        <v>28</v>
      </c>
      <c r="R9" s="90" t="s">
        <v>28</v>
      </c>
      <c r="S9" s="121" t="s">
        <v>28</v>
      </c>
      <c r="T9" s="123" t="s">
        <v>37</v>
      </c>
      <c r="U9" s="124" t="s">
        <v>38</v>
      </c>
      <c r="V9" s="125" t="s">
        <v>39</v>
      </c>
      <c r="W9" s="90" t="s">
        <v>40</v>
      </c>
      <c r="X9" s="90" t="s">
        <v>41</v>
      </c>
      <c r="Y9" s="90" t="s">
        <v>42</v>
      </c>
      <c r="Z9" s="137" t="s">
        <v>43</v>
      </c>
      <c r="AA9" s="137" t="s">
        <v>44</v>
      </c>
      <c r="AB9" s="90" t="s">
        <v>39</v>
      </c>
      <c r="AC9" s="90" t="s">
        <v>45</v>
      </c>
      <c r="AD9" s="90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7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2" t="s">
        <v>30</v>
      </c>
      <c r="N10" s="92" t="s">
        <v>33</v>
      </c>
      <c r="O10" s="92" t="s">
        <v>58</v>
      </c>
      <c r="P10" s="122"/>
      <c r="Q10" s="92" t="s">
        <v>59</v>
      </c>
      <c r="R10" s="92" t="s">
        <v>60</v>
      </c>
      <c r="S10" s="122" t="s">
        <v>61</v>
      </c>
      <c r="T10" s="126" t="s">
        <v>62</v>
      </c>
      <c r="U10" s="127" t="s">
        <v>63</v>
      </c>
      <c r="V10" s="128" t="s">
        <v>64</v>
      </c>
      <c r="W10" s="129"/>
      <c r="X10" s="130"/>
      <c r="Y10" s="130"/>
      <c r="Z10" s="139" t="s">
        <v>65</v>
      </c>
      <c r="AA10" s="139" t="s">
        <v>50</v>
      </c>
      <c r="AB10" s="92" t="s">
        <v>66</v>
      </c>
      <c r="AC10" s="130"/>
      <c r="AD10" s="130"/>
      <c r="AE10" s="140"/>
      <c r="AF10" s="140"/>
      <c r="AG10" s="140"/>
      <c r="AH10" s="140"/>
      <c r="AJ10" s="84" t="s">
        <v>138</v>
      </c>
      <c r="AK10" s="84" t="s">
        <v>140</v>
      </c>
    </row>
    <row r="12" spans="1:37">
      <c r="B12" s="150" t="s">
        <v>141</v>
      </c>
    </row>
    <row r="13" spans="1:37">
      <c r="B13" s="107" t="s">
        <v>142</v>
      </c>
    </row>
    <row r="14" spans="1:37">
      <c r="A14" s="105">
        <v>1</v>
      </c>
      <c r="B14" s="106" t="s">
        <v>143</v>
      </c>
      <c r="C14" s="107" t="s">
        <v>144</v>
      </c>
      <c r="D14" s="108" t="s">
        <v>145</v>
      </c>
      <c r="E14" s="109">
        <v>3.625</v>
      </c>
      <c r="F14" s="110" t="s">
        <v>146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147</v>
      </c>
      <c r="V14" s="113" t="s">
        <v>107</v>
      </c>
      <c r="W14" s="114">
        <v>11.164999999999999</v>
      </c>
      <c r="X14" s="107" t="s">
        <v>148</v>
      </c>
      <c r="Y14" s="107" t="s">
        <v>144</v>
      </c>
      <c r="Z14" s="110" t="s">
        <v>149</v>
      </c>
      <c r="AB14" s="110" t="s">
        <v>86</v>
      </c>
      <c r="AJ14" s="84" t="s">
        <v>150</v>
      </c>
      <c r="AK14" s="84" t="s">
        <v>151</v>
      </c>
    </row>
    <row r="15" spans="1:37">
      <c r="D15" s="151" t="s">
        <v>152</v>
      </c>
      <c r="E15" s="152"/>
      <c r="F15" s="153"/>
      <c r="G15" s="154"/>
      <c r="H15" s="154"/>
      <c r="I15" s="154"/>
      <c r="J15" s="154"/>
      <c r="K15" s="155"/>
      <c r="L15" s="155"/>
      <c r="M15" s="152"/>
      <c r="N15" s="152"/>
      <c r="O15" s="153"/>
      <c r="P15" s="153"/>
      <c r="Q15" s="152"/>
      <c r="R15" s="152"/>
      <c r="S15" s="152"/>
      <c r="T15" s="156"/>
      <c r="U15" s="156"/>
      <c r="V15" s="156" t="s">
        <v>0</v>
      </c>
      <c r="W15" s="157"/>
      <c r="X15" s="153"/>
    </row>
    <row r="16" spans="1:37">
      <c r="A16" s="105">
        <v>2</v>
      </c>
      <c r="B16" s="106" t="s">
        <v>143</v>
      </c>
      <c r="C16" s="107" t="s">
        <v>153</v>
      </c>
      <c r="D16" s="108" t="s">
        <v>154</v>
      </c>
      <c r="E16" s="109">
        <v>10.8</v>
      </c>
      <c r="F16" s="110" t="s">
        <v>146</v>
      </c>
      <c r="H16" s="111">
        <f>ROUND(E16*G16,2)</f>
        <v>0</v>
      </c>
      <c r="J16" s="111">
        <f>ROUND(E16*G16,2)</f>
        <v>0</v>
      </c>
      <c r="L16" s="112">
        <f>E16*K16</f>
        <v>0</v>
      </c>
      <c r="N16" s="109">
        <f>E16*M16</f>
        <v>0</v>
      </c>
      <c r="O16" s="110">
        <v>23</v>
      </c>
      <c r="P16" s="110" t="s">
        <v>147</v>
      </c>
      <c r="V16" s="113" t="s">
        <v>107</v>
      </c>
      <c r="W16" s="114">
        <v>33.673999999999999</v>
      </c>
      <c r="X16" s="107" t="s">
        <v>155</v>
      </c>
      <c r="Y16" s="107" t="s">
        <v>153</v>
      </c>
      <c r="Z16" s="110" t="s">
        <v>149</v>
      </c>
      <c r="AB16" s="110" t="s">
        <v>86</v>
      </c>
      <c r="AJ16" s="84" t="s">
        <v>150</v>
      </c>
      <c r="AK16" s="84" t="s">
        <v>151</v>
      </c>
    </row>
    <row r="17" spans="1:37">
      <c r="D17" s="151" t="s">
        <v>156</v>
      </c>
      <c r="E17" s="152"/>
      <c r="F17" s="153"/>
      <c r="G17" s="154"/>
      <c r="H17" s="154"/>
      <c r="I17" s="154"/>
      <c r="J17" s="154"/>
      <c r="K17" s="155"/>
      <c r="L17" s="155"/>
      <c r="M17" s="152"/>
      <c r="N17" s="152"/>
      <c r="O17" s="153"/>
      <c r="P17" s="153"/>
      <c r="Q17" s="152"/>
      <c r="R17" s="152"/>
      <c r="S17" s="152"/>
      <c r="T17" s="156"/>
      <c r="U17" s="156"/>
      <c r="V17" s="156" t="s">
        <v>0</v>
      </c>
      <c r="W17" s="157"/>
      <c r="X17" s="153"/>
    </row>
    <row r="18" spans="1:37">
      <c r="A18" s="105">
        <v>3</v>
      </c>
      <c r="B18" s="106" t="s">
        <v>143</v>
      </c>
      <c r="C18" s="107" t="s">
        <v>157</v>
      </c>
      <c r="D18" s="108" t="s">
        <v>158</v>
      </c>
      <c r="E18" s="109">
        <v>6.48</v>
      </c>
      <c r="F18" s="110" t="s">
        <v>146</v>
      </c>
      <c r="H18" s="111">
        <f>ROUND(E18*G18,2)</f>
        <v>0</v>
      </c>
      <c r="J18" s="111">
        <f>ROUND(E18*G18,2)</f>
        <v>0</v>
      </c>
      <c r="L18" s="112">
        <f>E18*K18</f>
        <v>0</v>
      </c>
      <c r="N18" s="109">
        <f>E18*M18</f>
        <v>0</v>
      </c>
      <c r="O18" s="110">
        <v>23</v>
      </c>
      <c r="P18" s="110" t="s">
        <v>147</v>
      </c>
      <c r="V18" s="113" t="s">
        <v>107</v>
      </c>
      <c r="W18" s="114">
        <v>1.6140000000000001</v>
      </c>
      <c r="X18" s="107" t="s">
        <v>159</v>
      </c>
      <c r="Y18" s="107" t="s">
        <v>157</v>
      </c>
      <c r="Z18" s="110" t="s">
        <v>149</v>
      </c>
      <c r="AB18" s="110" t="s">
        <v>86</v>
      </c>
      <c r="AJ18" s="84" t="s">
        <v>150</v>
      </c>
      <c r="AK18" s="84" t="s">
        <v>151</v>
      </c>
    </row>
    <row r="19" spans="1:37">
      <c r="D19" s="151" t="s">
        <v>160</v>
      </c>
      <c r="E19" s="152"/>
      <c r="F19" s="153"/>
      <c r="G19" s="154"/>
      <c r="H19" s="154"/>
      <c r="I19" s="154"/>
      <c r="J19" s="154"/>
      <c r="K19" s="155"/>
      <c r="L19" s="155"/>
      <c r="M19" s="152"/>
      <c r="N19" s="152"/>
      <c r="O19" s="153"/>
      <c r="P19" s="153"/>
      <c r="Q19" s="152"/>
      <c r="R19" s="152"/>
      <c r="S19" s="152"/>
      <c r="T19" s="156"/>
      <c r="U19" s="156"/>
      <c r="V19" s="156" t="s">
        <v>0</v>
      </c>
      <c r="W19" s="157"/>
      <c r="X19" s="153"/>
    </row>
    <row r="20" spans="1:37" ht="25.5">
      <c r="A20" s="105">
        <v>4</v>
      </c>
      <c r="B20" s="106" t="s">
        <v>143</v>
      </c>
      <c r="C20" s="107" t="s">
        <v>161</v>
      </c>
      <c r="D20" s="108" t="s">
        <v>162</v>
      </c>
      <c r="E20" s="109">
        <v>14.425000000000001</v>
      </c>
      <c r="F20" s="110" t="s">
        <v>146</v>
      </c>
      <c r="H20" s="111">
        <f>ROUND(E20*G20,2)</f>
        <v>0</v>
      </c>
      <c r="J20" s="111">
        <f>ROUND(E20*G20,2)</f>
        <v>0</v>
      </c>
      <c r="L20" s="112">
        <f>E20*K20</f>
        <v>0</v>
      </c>
      <c r="N20" s="109">
        <f>E20*M20</f>
        <v>0</v>
      </c>
      <c r="O20" s="110">
        <v>23</v>
      </c>
      <c r="P20" s="110" t="s">
        <v>147</v>
      </c>
      <c r="V20" s="113" t="s">
        <v>107</v>
      </c>
      <c r="W20" s="114">
        <v>0.159</v>
      </c>
      <c r="X20" s="107" t="s">
        <v>163</v>
      </c>
      <c r="Y20" s="107" t="s">
        <v>161</v>
      </c>
      <c r="Z20" s="110" t="s">
        <v>164</v>
      </c>
      <c r="AB20" s="110" t="s">
        <v>86</v>
      </c>
      <c r="AJ20" s="84" t="s">
        <v>150</v>
      </c>
      <c r="AK20" s="84" t="s">
        <v>151</v>
      </c>
    </row>
    <row r="21" spans="1:37">
      <c r="D21" s="151" t="s">
        <v>165</v>
      </c>
      <c r="E21" s="152"/>
      <c r="F21" s="153"/>
      <c r="G21" s="154"/>
      <c r="H21" s="154"/>
      <c r="I21" s="154"/>
      <c r="J21" s="154"/>
      <c r="K21" s="155"/>
      <c r="L21" s="155"/>
      <c r="M21" s="152"/>
      <c r="N21" s="152"/>
      <c r="O21" s="153"/>
      <c r="P21" s="153"/>
      <c r="Q21" s="152"/>
      <c r="R21" s="152"/>
      <c r="S21" s="152"/>
      <c r="T21" s="156"/>
      <c r="U21" s="156"/>
      <c r="V21" s="156" t="s">
        <v>0</v>
      </c>
      <c r="W21" s="157"/>
      <c r="X21" s="153"/>
    </row>
    <row r="22" spans="1:37">
      <c r="A22" s="105">
        <v>5</v>
      </c>
      <c r="B22" s="106" t="s">
        <v>166</v>
      </c>
      <c r="C22" s="107" t="s">
        <v>167</v>
      </c>
      <c r="D22" s="108" t="s">
        <v>168</v>
      </c>
      <c r="E22" s="109">
        <v>3.625</v>
      </c>
      <c r="F22" s="110" t="s">
        <v>146</v>
      </c>
      <c r="H22" s="111">
        <f>ROUND(E22*G22,2)</f>
        <v>0</v>
      </c>
      <c r="J22" s="111">
        <f>ROUND(E22*G22,2)</f>
        <v>0</v>
      </c>
      <c r="L22" s="112">
        <f>E22*K22</f>
        <v>0</v>
      </c>
      <c r="N22" s="109">
        <f>E22*M22</f>
        <v>0</v>
      </c>
      <c r="O22" s="110">
        <v>23</v>
      </c>
      <c r="P22" s="110" t="s">
        <v>147</v>
      </c>
      <c r="V22" s="113" t="s">
        <v>107</v>
      </c>
      <c r="W22" s="114">
        <v>3.016</v>
      </c>
      <c r="X22" s="107" t="s">
        <v>169</v>
      </c>
      <c r="Y22" s="107" t="s">
        <v>167</v>
      </c>
      <c r="Z22" s="110" t="s">
        <v>149</v>
      </c>
      <c r="AB22" s="110" t="s">
        <v>86</v>
      </c>
      <c r="AJ22" s="84" t="s">
        <v>150</v>
      </c>
      <c r="AK22" s="84" t="s">
        <v>151</v>
      </c>
    </row>
    <row r="23" spans="1:37">
      <c r="A23" s="105">
        <v>6</v>
      </c>
      <c r="B23" s="106" t="s">
        <v>143</v>
      </c>
      <c r="C23" s="107" t="s">
        <v>170</v>
      </c>
      <c r="D23" s="108" t="s">
        <v>171</v>
      </c>
      <c r="E23" s="109">
        <v>14.425000000000001</v>
      </c>
      <c r="F23" s="110" t="s">
        <v>146</v>
      </c>
      <c r="H23" s="111">
        <f>ROUND(E23*G23,2)</f>
        <v>0</v>
      </c>
      <c r="J23" s="111">
        <f>ROUND(E23*G23,2)</f>
        <v>0</v>
      </c>
      <c r="L23" s="112">
        <f>E23*K23</f>
        <v>0</v>
      </c>
      <c r="N23" s="109">
        <f>E23*M23</f>
        <v>0</v>
      </c>
      <c r="O23" s="110">
        <v>23</v>
      </c>
      <c r="P23" s="110" t="s">
        <v>147</v>
      </c>
      <c r="V23" s="113" t="s">
        <v>107</v>
      </c>
      <c r="W23" s="114">
        <v>0.13</v>
      </c>
      <c r="X23" s="107" t="s">
        <v>172</v>
      </c>
      <c r="Y23" s="107" t="s">
        <v>170</v>
      </c>
      <c r="Z23" s="110" t="s">
        <v>164</v>
      </c>
      <c r="AB23" s="110" t="s">
        <v>86</v>
      </c>
      <c r="AJ23" s="84" t="s">
        <v>150</v>
      </c>
      <c r="AK23" s="84" t="s">
        <v>151</v>
      </c>
    </row>
    <row r="24" spans="1:37">
      <c r="D24" s="158" t="s">
        <v>173</v>
      </c>
      <c r="E24" s="159">
        <f>J24</f>
        <v>0</v>
      </c>
      <c r="H24" s="159">
        <f>SUM(H12:H23)</f>
        <v>0</v>
      </c>
      <c r="I24" s="159">
        <f>SUM(I12:I23)</f>
        <v>0</v>
      </c>
      <c r="J24" s="159">
        <f>SUM(J12:J23)</f>
        <v>0</v>
      </c>
      <c r="L24" s="160">
        <f>SUM(L12:L23)</f>
        <v>0</v>
      </c>
      <c r="N24" s="161">
        <f>SUM(N12:N23)</f>
        <v>0</v>
      </c>
      <c r="W24" s="114">
        <f>SUM(W12:W23)</f>
        <v>49.757999999999996</v>
      </c>
    </row>
    <row r="26" spans="1:37">
      <c r="B26" s="107" t="s">
        <v>174</v>
      </c>
    </row>
    <row r="27" spans="1:37" ht="25.5">
      <c r="A27" s="105">
        <v>7</v>
      </c>
      <c r="B27" s="106" t="s">
        <v>175</v>
      </c>
      <c r="C27" s="107" t="s">
        <v>176</v>
      </c>
      <c r="D27" s="108" t="s">
        <v>177</v>
      </c>
      <c r="E27" s="109">
        <v>4.7050000000000001</v>
      </c>
      <c r="F27" s="110" t="s">
        <v>146</v>
      </c>
      <c r="H27" s="111">
        <f>ROUND(E27*G27,2)</f>
        <v>0</v>
      </c>
      <c r="J27" s="111">
        <f>ROUND(E27*G27,2)</f>
        <v>0</v>
      </c>
      <c r="K27" s="112">
        <v>2.20783</v>
      </c>
      <c r="L27" s="112">
        <f>E27*K27</f>
        <v>10.387840150000001</v>
      </c>
      <c r="N27" s="109">
        <f>E27*M27</f>
        <v>0</v>
      </c>
      <c r="O27" s="110">
        <v>23</v>
      </c>
      <c r="P27" s="110" t="s">
        <v>147</v>
      </c>
      <c r="V27" s="113" t="s">
        <v>107</v>
      </c>
      <c r="W27" s="114">
        <v>4.8879999999999999</v>
      </c>
      <c r="X27" s="107" t="s">
        <v>178</v>
      </c>
      <c r="Y27" s="107" t="s">
        <v>176</v>
      </c>
      <c r="Z27" s="110" t="s">
        <v>179</v>
      </c>
      <c r="AB27" s="110" t="s">
        <v>86</v>
      </c>
      <c r="AJ27" s="84" t="s">
        <v>150</v>
      </c>
      <c r="AK27" s="84" t="s">
        <v>151</v>
      </c>
    </row>
    <row r="28" spans="1:37">
      <c r="D28" s="151" t="s">
        <v>180</v>
      </c>
      <c r="E28" s="152"/>
      <c r="F28" s="153"/>
      <c r="G28" s="154"/>
      <c r="H28" s="154"/>
      <c r="I28" s="154"/>
      <c r="J28" s="154"/>
      <c r="K28" s="155"/>
      <c r="L28" s="155"/>
      <c r="M28" s="152"/>
      <c r="N28" s="152"/>
      <c r="O28" s="153"/>
      <c r="P28" s="153"/>
      <c r="Q28" s="152"/>
      <c r="R28" s="152"/>
      <c r="S28" s="152"/>
      <c r="T28" s="156"/>
      <c r="U28" s="156"/>
      <c r="V28" s="156" t="s">
        <v>0</v>
      </c>
      <c r="W28" s="157"/>
      <c r="X28" s="153"/>
    </row>
    <row r="29" spans="1:37">
      <c r="D29" s="151" t="s">
        <v>152</v>
      </c>
      <c r="E29" s="152"/>
      <c r="F29" s="153"/>
      <c r="G29" s="154"/>
      <c r="H29" s="154"/>
      <c r="I29" s="154"/>
      <c r="J29" s="154"/>
      <c r="K29" s="155"/>
      <c r="L29" s="155"/>
      <c r="M29" s="152"/>
      <c r="N29" s="152"/>
      <c r="O29" s="153"/>
      <c r="P29" s="153"/>
      <c r="Q29" s="152"/>
      <c r="R29" s="152"/>
      <c r="S29" s="152"/>
      <c r="T29" s="156"/>
      <c r="U29" s="156"/>
      <c r="V29" s="156" t="s">
        <v>0</v>
      </c>
      <c r="W29" s="157"/>
      <c r="X29" s="153"/>
    </row>
    <row r="30" spans="1:37">
      <c r="A30" s="105">
        <v>8</v>
      </c>
      <c r="B30" s="106" t="s">
        <v>175</v>
      </c>
      <c r="C30" s="107" t="s">
        <v>181</v>
      </c>
      <c r="D30" s="108" t="s">
        <v>182</v>
      </c>
      <c r="E30" s="109">
        <v>9.7200000000000006</v>
      </c>
      <c r="F30" s="110" t="s">
        <v>146</v>
      </c>
      <c r="H30" s="111">
        <f>ROUND(E30*G30,2)</f>
        <v>0</v>
      </c>
      <c r="J30" s="111">
        <f>ROUND(E30*G30,2)</f>
        <v>0</v>
      </c>
      <c r="K30" s="112">
        <v>2.35745</v>
      </c>
      <c r="L30" s="112">
        <f>E30*K30</f>
        <v>22.914414000000001</v>
      </c>
      <c r="N30" s="109">
        <f>E30*M30</f>
        <v>0</v>
      </c>
      <c r="O30" s="110">
        <v>23</v>
      </c>
      <c r="P30" s="110" t="s">
        <v>147</v>
      </c>
      <c r="V30" s="113" t="s">
        <v>107</v>
      </c>
      <c r="W30" s="114">
        <v>5.1609999999999996</v>
      </c>
      <c r="X30" s="107" t="s">
        <v>183</v>
      </c>
      <c r="Y30" s="107" t="s">
        <v>181</v>
      </c>
      <c r="Z30" s="110" t="s">
        <v>179</v>
      </c>
      <c r="AB30" s="110" t="s">
        <v>86</v>
      </c>
      <c r="AJ30" s="84" t="s">
        <v>150</v>
      </c>
      <c r="AK30" s="84" t="s">
        <v>151</v>
      </c>
    </row>
    <row r="31" spans="1:37">
      <c r="D31" s="151" t="s">
        <v>184</v>
      </c>
      <c r="E31" s="152"/>
      <c r="F31" s="153"/>
      <c r="G31" s="154"/>
      <c r="H31" s="154"/>
      <c r="I31" s="154"/>
      <c r="J31" s="154"/>
      <c r="K31" s="155"/>
      <c r="L31" s="155"/>
      <c r="M31" s="152"/>
      <c r="N31" s="152"/>
      <c r="O31" s="153"/>
      <c r="P31" s="153"/>
      <c r="Q31" s="152"/>
      <c r="R31" s="152"/>
      <c r="S31" s="152"/>
      <c r="T31" s="156"/>
      <c r="U31" s="156"/>
      <c r="V31" s="156" t="s">
        <v>0</v>
      </c>
      <c r="W31" s="157"/>
      <c r="X31" s="153"/>
    </row>
    <row r="32" spans="1:37">
      <c r="D32" s="158" t="s">
        <v>185</v>
      </c>
      <c r="E32" s="159">
        <f>J32</f>
        <v>0</v>
      </c>
      <c r="H32" s="159">
        <f>SUM(H26:H31)</f>
        <v>0</v>
      </c>
      <c r="I32" s="159">
        <f>SUM(I26:I31)</f>
        <v>0</v>
      </c>
      <c r="J32" s="159">
        <f>SUM(J26:J31)</f>
        <v>0</v>
      </c>
      <c r="L32" s="160">
        <f>SUM(L26:L31)</f>
        <v>33.302254150000003</v>
      </c>
      <c r="N32" s="161">
        <f>SUM(N26:N31)</f>
        <v>0</v>
      </c>
      <c r="W32" s="114">
        <f>SUM(W26:W31)</f>
        <v>10.048999999999999</v>
      </c>
    </row>
    <row r="34" spans="1:37">
      <c r="B34" s="107" t="s">
        <v>186</v>
      </c>
    </row>
    <row r="35" spans="1:37">
      <c r="A35" s="105">
        <v>9</v>
      </c>
      <c r="B35" s="106" t="s">
        <v>175</v>
      </c>
      <c r="C35" s="107" t="s">
        <v>187</v>
      </c>
      <c r="D35" s="108" t="s">
        <v>188</v>
      </c>
      <c r="E35" s="109">
        <v>13.775</v>
      </c>
      <c r="F35" s="110" t="s">
        <v>146</v>
      </c>
      <c r="H35" s="111">
        <f>ROUND(E35*G35,2)</f>
        <v>0</v>
      </c>
      <c r="J35" s="111">
        <f>ROUND(E35*G35,2)</f>
        <v>0</v>
      </c>
      <c r="K35" s="112">
        <v>1.7595499999999999</v>
      </c>
      <c r="L35" s="112">
        <f>E35*K35</f>
        <v>24.23780125</v>
      </c>
      <c r="N35" s="109">
        <f>E35*M35</f>
        <v>0</v>
      </c>
      <c r="O35" s="110">
        <v>23</v>
      </c>
      <c r="P35" s="110" t="s">
        <v>147</v>
      </c>
      <c r="V35" s="113" t="s">
        <v>107</v>
      </c>
      <c r="W35" s="114">
        <v>42.454999999999998</v>
      </c>
      <c r="X35" s="107" t="s">
        <v>189</v>
      </c>
      <c r="Y35" s="107" t="s">
        <v>187</v>
      </c>
      <c r="Z35" s="110" t="s">
        <v>190</v>
      </c>
      <c r="AB35" s="110">
        <v>7</v>
      </c>
      <c r="AJ35" s="84" t="s">
        <v>150</v>
      </c>
      <c r="AK35" s="84" t="s">
        <v>151</v>
      </c>
    </row>
    <row r="36" spans="1:37">
      <c r="D36" s="151" t="s">
        <v>191</v>
      </c>
      <c r="E36" s="152"/>
      <c r="F36" s="153"/>
      <c r="G36" s="154"/>
      <c r="H36" s="154"/>
      <c r="I36" s="154"/>
      <c r="J36" s="154"/>
      <c r="K36" s="155"/>
      <c r="L36" s="155"/>
      <c r="M36" s="152"/>
      <c r="N36" s="152"/>
      <c r="O36" s="153"/>
      <c r="P36" s="153"/>
      <c r="Q36" s="152"/>
      <c r="R36" s="152"/>
      <c r="S36" s="152"/>
      <c r="T36" s="156"/>
      <c r="U36" s="156"/>
      <c r="V36" s="156" t="s">
        <v>0</v>
      </c>
      <c r="W36" s="157"/>
      <c r="X36" s="153"/>
    </row>
    <row r="37" spans="1:37">
      <c r="A37" s="105">
        <v>10</v>
      </c>
      <c r="B37" s="106" t="s">
        <v>192</v>
      </c>
      <c r="C37" s="107" t="s">
        <v>193</v>
      </c>
      <c r="D37" s="108" t="s">
        <v>194</v>
      </c>
      <c r="E37" s="109">
        <v>7.0640000000000001</v>
      </c>
      <c r="F37" s="110" t="s">
        <v>195</v>
      </c>
      <c r="I37" s="111">
        <f>ROUND(E37*G37,2)</f>
        <v>0</v>
      </c>
      <c r="J37" s="111">
        <f>ROUND(E37*G37,2)</f>
        <v>0</v>
      </c>
      <c r="K37" s="112">
        <v>4.2</v>
      </c>
      <c r="L37" s="112">
        <f>E37*K37</f>
        <v>29.668800000000001</v>
      </c>
      <c r="N37" s="109">
        <f>E37*M37</f>
        <v>0</v>
      </c>
      <c r="O37" s="110">
        <v>23</v>
      </c>
      <c r="P37" s="110" t="s">
        <v>147</v>
      </c>
      <c r="V37" s="113" t="s">
        <v>100</v>
      </c>
      <c r="X37" s="107" t="s">
        <v>193</v>
      </c>
      <c r="Y37" s="107" t="s">
        <v>193</v>
      </c>
      <c r="Z37" s="110" t="s">
        <v>196</v>
      </c>
      <c r="AA37" s="107" t="s">
        <v>147</v>
      </c>
      <c r="AB37" s="110">
        <v>8</v>
      </c>
      <c r="AJ37" s="84" t="s">
        <v>197</v>
      </c>
      <c r="AK37" s="84" t="s">
        <v>151</v>
      </c>
    </row>
    <row r="38" spans="1:37">
      <c r="D38" s="151" t="s">
        <v>198</v>
      </c>
      <c r="E38" s="152"/>
      <c r="F38" s="153"/>
      <c r="G38" s="154"/>
      <c r="H38" s="154"/>
      <c r="I38" s="154"/>
      <c r="J38" s="154"/>
      <c r="K38" s="155"/>
      <c r="L38" s="155"/>
      <c r="M38" s="152"/>
      <c r="N38" s="152"/>
      <c r="O38" s="153"/>
      <c r="P38" s="153"/>
      <c r="Q38" s="152"/>
      <c r="R38" s="152"/>
      <c r="S38" s="152"/>
      <c r="T38" s="156"/>
      <c r="U38" s="156"/>
      <c r="V38" s="156" t="s">
        <v>0</v>
      </c>
      <c r="W38" s="157"/>
      <c r="X38" s="153"/>
    </row>
    <row r="39" spans="1:37">
      <c r="D39" s="151" t="s">
        <v>199</v>
      </c>
      <c r="E39" s="152"/>
      <c r="F39" s="153"/>
      <c r="G39" s="154"/>
      <c r="H39" s="154"/>
      <c r="I39" s="154"/>
      <c r="J39" s="154"/>
      <c r="K39" s="155"/>
      <c r="L39" s="155"/>
      <c r="M39" s="152"/>
      <c r="N39" s="152"/>
      <c r="O39" s="153"/>
      <c r="P39" s="153"/>
      <c r="Q39" s="152"/>
      <c r="R39" s="152"/>
      <c r="S39" s="152"/>
      <c r="T39" s="156"/>
      <c r="U39" s="156"/>
      <c r="V39" s="156" t="s">
        <v>0</v>
      </c>
      <c r="W39" s="157"/>
      <c r="X39" s="153"/>
    </row>
    <row r="40" spans="1:37">
      <c r="D40" s="151" t="s">
        <v>200</v>
      </c>
      <c r="E40" s="152"/>
      <c r="F40" s="153"/>
      <c r="G40" s="154"/>
      <c r="H40" s="154"/>
      <c r="I40" s="154"/>
      <c r="J40" s="154"/>
      <c r="K40" s="155"/>
      <c r="L40" s="155"/>
      <c r="M40" s="152"/>
      <c r="N40" s="152"/>
      <c r="O40" s="153"/>
      <c r="P40" s="153"/>
      <c r="Q40" s="152"/>
      <c r="R40" s="152"/>
      <c r="S40" s="152"/>
      <c r="T40" s="156"/>
      <c r="U40" s="156"/>
      <c r="V40" s="156" t="s">
        <v>0</v>
      </c>
      <c r="W40" s="157"/>
      <c r="X40" s="153"/>
    </row>
    <row r="41" spans="1:37">
      <c r="A41" s="105">
        <v>11</v>
      </c>
      <c r="B41" s="106" t="s">
        <v>201</v>
      </c>
      <c r="C41" s="107" t="s">
        <v>202</v>
      </c>
      <c r="D41" s="108" t="s">
        <v>203</v>
      </c>
      <c r="E41" s="109">
        <v>29</v>
      </c>
      <c r="F41" s="110" t="s">
        <v>204</v>
      </c>
      <c r="H41" s="111">
        <f>ROUND(E41*G41,2)</f>
        <v>0</v>
      </c>
      <c r="J41" s="111">
        <f>ROUND(E41*G41,2)</f>
        <v>0</v>
      </c>
      <c r="K41" s="112">
        <v>0.54</v>
      </c>
      <c r="L41" s="112">
        <f>E41*K41</f>
        <v>15.66</v>
      </c>
      <c r="N41" s="109">
        <f>E41*M41</f>
        <v>0</v>
      </c>
      <c r="O41" s="110">
        <v>23</v>
      </c>
      <c r="P41" s="110" t="s">
        <v>147</v>
      </c>
      <c r="V41" s="113" t="s">
        <v>107</v>
      </c>
      <c r="W41" s="114">
        <v>92.742000000000004</v>
      </c>
      <c r="X41" s="107" t="s">
        <v>205</v>
      </c>
      <c r="Y41" s="107" t="s">
        <v>202</v>
      </c>
      <c r="Z41" s="110" t="s">
        <v>179</v>
      </c>
      <c r="AB41" s="110" t="s">
        <v>86</v>
      </c>
      <c r="AJ41" s="84" t="s">
        <v>150</v>
      </c>
      <c r="AK41" s="84" t="s">
        <v>151</v>
      </c>
    </row>
    <row r="42" spans="1:37" ht="25.5">
      <c r="A42" s="105">
        <v>12</v>
      </c>
      <c r="B42" s="106" t="s">
        <v>192</v>
      </c>
      <c r="C42" s="107" t="s">
        <v>206</v>
      </c>
      <c r="D42" s="108" t="s">
        <v>207</v>
      </c>
      <c r="E42" s="109">
        <v>29</v>
      </c>
      <c r="F42" s="110" t="s">
        <v>204</v>
      </c>
      <c r="I42" s="111">
        <f>ROUND(E42*G42,2)</f>
        <v>0</v>
      </c>
      <c r="J42" s="111">
        <f>ROUND(E42*G42,2)</f>
        <v>0</v>
      </c>
      <c r="K42" s="112">
        <v>1.9199999999999998E-2</v>
      </c>
      <c r="L42" s="112">
        <f>E42*K42</f>
        <v>0.55679999999999996</v>
      </c>
      <c r="N42" s="109">
        <f>E42*M42</f>
        <v>0</v>
      </c>
      <c r="O42" s="110">
        <v>23</v>
      </c>
      <c r="P42" s="110" t="s">
        <v>147</v>
      </c>
      <c r="V42" s="113" t="s">
        <v>100</v>
      </c>
      <c r="X42" s="107" t="s">
        <v>206</v>
      </c>
      <c r="Y42" s="107" t="s">
        <v>206</v>
      </c>
      <c r="Z42" s="110" t="s">
        <v>179</v>
      </c>
      <c r="AA42" s="107" t="s">
        <v>147</v>
      </c>
      <c r="AB42" s="110">
        <v>8</v>
      </c>
      <c r="AJ42" s="84" t="s">
        <v>197</v>
      </c>
      <c r="AK42" s="84" t="s">
        <v>151</v>
      </c>
    </row>
    <row r="43" spans="1:37">
      <c r="A43" s="105">
        <v>13</v>
      </c>
      <c r="B43" s="106" t="s">
        <v>175</v>
      </c>
      <c r="C43" s="107" t="s">
        <v>208</v>
      </c>
      <c r="D43" s="108" t="s">
        <v>209</v>
      </c>
      <c r="E43" s="109">
        <v>5.4</v>
      </c>
      <c r="F43" s="110" t="s">
        <v>146</v>
      </c>
      <c r="H43" s="111">
        <f>ROUND(E43*G43,2)</f>
        <v>0</v>
      </c>
      <c r="J43" s="111">
        <f>ROUND(E43*G43,2)</f>
        <v>0</v>
      </c>
      <c r="K43" s="112">
        <v>2.0790000000000002</v>
      </c>
      <c r="L43" s="112">
        <f>E43*K43</f>
        <v>11.226600000000001</v>
      </c>
      <c r="N43" s="109">
        <f>E43*M43</f>
        <v>0</v>
      </c>
      <c r="O43" s="110">
        <v>23</v>
      </c>
      <c r="P43" s="110" t="s">
        <v>147</v>
      </c>
      <c r="V43" s="113" t="s">
        <v>107</v>
      </c>
      <c r="W43" s="114">
        <v>26.713999999999999</v>
      </c>
      <c r="X43" s="107" t="s">
        <v>210</v>
      </c>
      <c r="Y43" s="107" t="s">
        <v>208</v>
      </c>
      <c r="Z43" s="110" t="s">
        <v>190</v>
      </c>
      <c r="AB43" s="110">
        <v>7</v>
      </c>
      <c r="AJ43" s="84" t="s">
        <v>150</v>
      </c>
      <c r="AK43" s="84" t="s">
        <v>151</v>
      </c>
    </row>
    <row r="44" spans="1:37">
      <c r="D44" s="151" t="s">
        <v>211</v>
      </c>
      <c r="E44" s="152"/>
      <c r="F44" s="153"/>
      <c r="G44" s="154"/>
      <c r="H44" s="154"/>
      <c r="I44" s="154"/>
      <c r="J44" s="154"/>
      <c r="K44" s="155"/>
      <c r="L44" s="155"/>
      <c r="M44" s="152"/>
      <c r="N44" s="152"/>
      <c r="O44" s="153"/>
      <c r="P44" s="153"/>
      <c r="Q44" s="152"/>
      <c r="R44" s="152"/>
      <c r="S44" s="152"/>
      <c r="T44" s="156"/>
      <c r="U44" s="156"/>
      <c r="V44" s="156" t="s">
        <v>0</v>
      </c>
      <c r="W44" s="157"/>
      <c r="X44" s="153"/>
    </row>
    <row r="45" spans="1:37" ht="25.5">
      <c r="A45" s="105">
        <v>14</v>
      </c>
      <c r="B45" s="106" t="s">
        <v>201</v>
      </c>
      <c r="C45" s="107" t="s">
        <v>212</v>
      </c>
      <c r="D45" s="108" t="s">
        <v>213</v>
      </c>
      <c r="E45" s="109">
        <v>30</v>
      </c>
      <c r="F45" s="110" t="s">
        <v>204</v>
      </c>
      <c r="H45" s="111">
        <f>ROUND(E45*G45,2)</f>
        <v>0</v>
      </c>
      <c r="J45" s="111">
        <f>ROUND(E45*G45,2)</f>
        <v>0</v>
      </c>
      <c r="K45" s="112">
        <v>6.9999999999999999E-4</v>
      </c>
      <c r="L45" s="112">
        <f>E45*K45</f>
        <v>2.1000000000000001E-2</v>
      </c>
      <c r="N45" s="109">
        <f>E45*M45</f>
        <v>0</v>
      </c>
      <c r="O45" s="110">
        <v>23</v>
      </c>
      <c r="P45" s="110" t="s">
        <v>147</v>
      </c>
      <c r="V45" s="113" t="s">
        <v>107</v>
      </c>
      <c r="W45" s="114">
        <v>9</v>
      </c>
      <c r="X45" s="107" t="s">
        <v>214</v>
      </c>
      <c r="Y45" s="107" t="s">
        <v>212</v>
      </c>
      <c r="Z45" s="110" t="s">
        <v>215</v>
      </c>
      <c r="AB45" s="110">
        <v>7</v>
      </c>
      <c r="AJ45" s="84" t="s">
        <v>150</v>
      </c>
      <c r="AK45" s="84" t="s">
        <v>151</v>
      </c>
    </row>
    <row r="46" spans="1:37">
      <c r="A46" s="105">
        <v>15</v>
      </c>
      <c r="B46" s="106" t="s">
        <v>192</v>
      </c>
      <c r="C46" s="107" t="s">
        <v>216</v>
      </c>
      <c r="D46" s="108" t="s">
        <v>217</v>
      </c>
      <c r="E46" s="109">
        <v>30</v>
      </c>
      <c r="F46" s="110" t="s">
        <v>204</v>
      </c>
      <c r="I46" s="111">
        <f>ROUND(E46*G46,2)</f>
        <v>0</v>
      </c>
      <c r="J46" s="111">
        <f>ROUND(E46*G46,2)</f>
        <v>0</v>
      </c>
      <c r="L46" s="112">
        <f>E46*K46</f>
        <v>0</v>
      </c>
      <c r="N46" s="109">
        <f>E46*M46</f>
        <v>0</v>
      </c>
      <c r="O46" s="110">
        <v>23</v>
      </c>
      <c r="P46" s="110" t="s">
        <v>147</v>
      </c>
      <c r="V46" s="113" t="s">
        <v>100</v>
      </c>
      <c r="X46" s="107" t="s">
        <v>216</v>
      </c>
      <c r="Y46" s="107" t="s">
        <v>216</v>
      </c>
      <c r="Z46" s="110" t="s">
        <v>179</v>
      </c>
      <c r="AA46" s="107" t="s">
        <v>147</v>
      </c>
      <c r="AB46" s="110">
        <v>8</v>
      </c>
      <c r="AJ46" s="84" t="s">
        <v>197</v>
      </c>
      <c r="AK46" s="84" t="s">
        <v>151</v>
      </c>
    </row>
    <row r="47" spans="1:37">
      <c r="D47" s="158" t="s">
        <v>218</v>
      </c>
      <c r="E47" s="159">
        <f>J47</f>
        <v>0</v>
      </c>
      <c r="H47" s="159">
        <f>SUM(H34:H46)</f>
        <v>0</v>
      </c>
      <c r="I47" s="159">
        <f>SUM(I34:I46)</f>
        <v>0</v>
      </c>
      <c r="J47" s="159">
        <f>SUM(J34:J46)</f>
        <v>0</v>
      </c>
      <c r="L47" s="160">
        <f>SUM(L34:L46)</f>
        <v>81.371001250000006</v>
      </c>
      <c r="N47" s="161">
        <f>SUM(N34:N46)</f>
        <v>0</v>
      </c>
      <c r="W47" s="114">
        <f>SUM(W34:W46)</f>
        <v>170.911</v>
      </c>
    </row>
    <row r="49" spans="1:37">
      <c r="B49" s="107" t="s">
        <v>219</v>
      </c>
    </row>
    <row r="50" spans="1:37">
      <c r="A50" s="105">
        <v>16</v>
      </c>
      <c r="B50" s="106" t="s">
        <v>201</v>
      </c>
      <c r="C50" s="107" t="s">
        <v>220</v>
      </c>
      <c r="D50" s="108" t="s">
        <v>221</v>
      </c>
      <c r="E50" s="109">
        <v>114.673</v>
      </c>
      <c r="F50" s="110" t="s">
        <v>222</v>
      </c>
      <c r="H50" s="111">
        <f>ROUND(E50*G50,2)</f>
        <v>0</v>
      </c>
      <c r="J50" s="111">
        <f>ROUND(E50*G50,2)</f>
        <v>0</v>
      </c>
      <c r="L50" s="112">
        <f>E50*K50</f>
        <v>0</v>
      </c>
      <c r="N50" s="109">
        <f>E50*M50</f>
        <v>0</v>
      </c>
      <c r="O50" s="110">
        <v>23</v>
      </c>
      <c r="P50" s="110" t="s">
        <v>147</v>
      </c>
      <c r="V50" s="113" t="s">
        <v>107</v>
      </c>
      <c r="W50" s="114">
        <v>124.306</v>
      </c>
      <c r="X50" s="107" t="s">
        <v>223</v>
      </c>
      <c r="Y50" s="107" t="s">
        <v>220</v>
      </c>
      <c r="Z50" s="110" t="s">
        <v>224</v>
      </c>
      <c r="AB50" s="110" t="s">
        <v>86</v>
      </c>
      <c r="AJ50" s="84" t="s">
        <v>150</v>
      </c>
      <c r="AK50" s="84" t="s">
        <v>151</v>
      </c>
    </row>
    <row r="51" spans="1:37">
      <c r="D51" s="158" t="s">
        <v>225</v>
      </c>
      <c r="E51" s="159">
        <f>J51</f>
        <v>0</v>
      </c>
      <c r="H51" s="159">
        <f>SUM(H49:H50)</f>
        <v>0</v>
      </c>
      <c r="I51" s="159">
        <f>SUM(I49:I50)</f>
        <v>0</v>
      </c>
      <c r="J51" s="159">
        <f>SUM(J49:J50)</f>
        <v>0</v>
      </c>
      <c r="L51" s="160">
        <f>SUM(L49:L50)</f>
        <v>0</v>
      </c>
      <c r="N51" s="161">
        <f>SUM(N49:N50)</f>
        <v>0</v>
      </c>
      <c r="W51" s="114">
        <f>SUM(W49:W50)</f>
        <v>124.306</v>
      </c>
    </row>
    <row r="53" spans="1:37">
      <c r="D53" s="158" t="s">
        <v>226</v>
      </c>
      <c r="E53" s="159">
        <f>J53</f>
        <v>0</v>
      </c>
      <c r="H53" s="159">
        <f>+H24+H32+H47+H51</f>
        <v>0</v>
      </c>
      <c r="I53" s="159">
        <f>+I24+I32+I47+I51</f>
        <v>0</v>
      </c>
      <c r="J53" s="159">
        <f>+J24+J32+J47+J51</f>
        <v>0</v>
      </c>
      <c r="L53" s="160">
        <f>+L24+L32+L47+L51</f>
        <v>114.67325540000002</v>
      </c>
      <c r="N53" s="161">
        <f>+N24+N32+N47+N51</f>
        <v>0</v>
      </c>
      <c r="W53" s="114">
        <f>+W24+W32+W47+W51</f>
        <v>355.024</v>
      </c>
    </row>
    <row r="55" spans="1:37">
      <c r="D55" s="163" t="s">
        <v>227</v>
      </c>
      <c r="E55" s="159">
        <f>J55</f>
        <v>0</v>
      </c>
      <c r="H55" s="159">
        <f>+H53</f>
        <v>0</v>
      </c>
      <c r="I55" s="159">
        <f>+I53</f>
        <v>0</v>
      </c>
      <c r="J55" s="159">
        <f>+J53</f>
        <v>0</v>
      </c>
      <c r="L55" s="160">
        <f>+L53</f>
        <v>114.67325540000002</v>
      </c>
      <c r="N55" s="161">
        <f>+N53</f>
        <v>0</v>
      </c>
      <c r="W55" s="114">
        <f>+W53</f>
        <v>355.024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88" t="s">
        <v>229</v>
      </c>
    </row>
    <row r="2" spans="1:6">
      <c r="A2" s="95" t="s">
        <v>117</v>
      </c>
      <c r="B2" s="96"/>
      <c r="C2" s="96"/>
      <c r="D2" s="88" t="s">
        <v>118</v>
      </c>
    </row>
    <row r="3" spans="1:6">
      <c r="A3" s="95" t="s">
        <v>15</v>
      </c>
      <c r="B3" s="96"/>
      <c r="C3" s="96"/>
      <c r="D3" s="88" t="s">
        <v>232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7"/>
      <c r="C8" s="98"/>
      <c r="D8" s="99"/>
    </row>
    <row r="9" spans="1:6">
      <c r="A9" s="100" t="s">
        <v>67</v>
      </c>
      <c r="B9" s="100" t="s">
        <v>68</v>
      </c>
      <c r="C9" s="100" t="s">
        <v>69</v>
      </c>
      <c r="D9" s="101" t="s">
        <v>70</v>
      </c>
      <c r="F9" s="84" t="s">
        <v>228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9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4" sqref="A14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229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232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Prehlad!L24</f>
        <v>0</v>
      </c>
      <c r="F12" s="87">
        <f>Prehlad!N24</f>
        <v>0</v>
      </c>
      <c r="G12" s="87">
        <f>Prehlad!W24</f>
        <v>49.757999999999996</v>
      </c>
    </row>
    <row r="13" spans="1:30">
      <c r="A13" s="84" t="s">
        <v>174</v>
      </c>
      <c r="E13" s="86">
        <f>Prehlad!L32</f>
        <v>33.302254150000003</v>
      </c>
      <c r="F13" s="87">
        <f>Prehlad!N32</f>
        <v>0</v>
      </c>
      <c r="G13" s="87">
        <f>Prehlad!W32</f>
        <v>10.048999999999999</v>
      </c>
    </row>
    <row r="14" spans="1:30">
      <c r="A14" s="84" t="s">
        <v>186</v>
      </c>
      <c r="E14" s="86">
        <f>Prehlad!L47</f>
        <v>81.371001250000006</v>
      </c>
      <c r="F14" s="87">
        <f>Prehlad!N47</f>
        <v>0</v>
      </c>
      <c r="G14" s="87">
        <f>Prehlad!W47</f>
        <v>170.911</v>
      </c>
    </row>
    <row r="15" spans="1:30">
      <c r="A15" s="84" t="s">
        <v>219</v>
      </c>
      <c r="E15" s="86">
        <f>Prehlad!L51</f>
        <v>0</v>
      </c>
      <c r="F15" s="87">
        <f>Prehlad!N51</f>
        <v>0</v>
      </c>
      <c r="G15" s="87">
        <f>Prehlad!W51</f>
        <v>124.306</v>
      </c>
    </row>
    <row r="16" spans="1:30">
      <c r="A16" s="84" t="s">
        <v>226</v>
      </c>
      <c r="E16" s="86">
        <f>Prehlad!L53</f>
        <v>114.67325540000002</v>
      </c>
      <c r="F16" s="87">
        <f>Prehlad!N53</f>
        <v>0</v>
      </c>
      <c r="G16" s="87">
        <f>Prehlad!W53</f>
        <v>355.024</v>
      </c>
    </row>
    <row r="19" spans="1:7">
      <c r="A19" s="84" t="s">
        <v>227</v>
      </c>
      <c r="E19" s="86">
        <f>Prehlad!L55</f>
        <v>114.67325540000002</v>
      </c>
      <c r="F19" s="87">
        <f>Prehlad!N55</f>
        <v>0</v>
      </c>
      <c r="G19" s="87">
        <f>Prehlad!W55</f>
        <v>355.024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J5" sqref="J5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230</v>
      </c>
      <c r="H5" s="14"/>
      <c r="I5" s="15" t="s">
        <v>82</v>
      </c>
      <c r="J5" s="164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1"/>
      <c r="E16" s="141"/>
      <c r="F16" s="142"/>
      <c r="G16" s="33">
        <v>6</v>
      </c>
      <c r="H16" s="35" t="s">
        <v>127</v>
      </c>
      <c r="I16" s="73"/>
      <c r="J16" s="142">
        <v>0</v>
      </c>
    </row>
    <row r="17" spans="2:10" ht="18" customHeight="1">
      <c r="B17" s="36">
        <v>2</v>
      </c>
      <c r="C17" s="37" t="s">
        <v>93</v>
      </c>
      <c r="D17" s="143"/>
      <c r="E17" s="143"/>
      <c r="F17" s="142"/>
      <c r="G17" s="36">
        <v>7</v>
      </c>
      <c r="H17" s="38" t="s">
        <v>128</v>
      </c>
      <c r="I17" s="8"/>
      <c r="J17" s="144">
        <v>0</v>
      </c>
    </row>
    <row r="18" spans="2:10" ht="18" customHeight="1">
      <c r="B18" s="36">
        <v>3</v>
      </c>
      <c r="C18" s="37" t="s">
        <v>94</v>
      </c>
      <c r="D18" s="143"/>
      <c r="E18" s="143"/>
      <c r="F18" s="142"/>
      <c r="G18" s="36">
        <v>8</v>
      </c>
      <c r="H18" s="38" t="s">
        <v>129</v>
      </c>
      <c r="I18" s="8"/>
      <c r="J18" s="144">
        <v>0</v>
      </c>
    </row>
    <row r="19" spans="2:10" ht="18" customHeight="1">
      <c r="B19" s="36">
        <v>4</v>
      </c>
      <c r="C19" s="37" t="s">
        <v>95</v>
      </c>
      <c r="D19" s="143"/>
      <c r="E19" s="143"/>
      <c r="F19" s="145"/>
      <c r="G19" s="36">
        <v>9</v>
      </c>
      <c r="H19" s="38" t="s">
        <v>3</v>
      </c>
      <c r="I19" s="8"/>
      <c r="J19" s="144">
        <v>0</v>
      </c>
    </row>
    <row r="20" spans="2:10" ht="18" customHeight="1">
      <c r="B20" s="39">
        <v>5</v>
      </c>
      <c r="C20" s="40" t="s">
        <v>96</v>
      </c>
      <c r="D20" s="146"/>
      <c r="E20" s="147"/>
      <c r="F20" s="148"/>
      <c r="G20" s="41">
        <v>10</v>
      </c>
      <c r="I20" s="74" t="s">
        <v>97</v>
      </c>
      <c r="J20" s="148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102</v>
      </c>
      <c r="I22" s="75"/>
      <c r="J22" s="144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133</v>
      </c>
      <c r="I23" s="75"/>
      <c r="J23" s="144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134</v>
      </c>
      <c r="I24" s="75"/>
      <c r="J24" s="144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3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8">
        <f>SUM(F22:F25)</f>
        <v>0</v>
      </c>
      <c r="G26" s="39">
        <v>20</v>
      </c>
      <c r="H26" s="49"/>
      <c r="I26" s="50" t="s">
        <v>104</v>
      </c>
      <c r="J26" s="148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2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231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2025-05-05T05:33:14Z</dcterms:modified>
</cp:coreProperties>
</file>