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EE25C171-B237-4504-99F9-BC79A74AE1B1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22" i="5"/>
  <c r="F22" i="5"/>
  <c r="E22" i="5"/>
  <c r="W85" i="3"/>
  <c r="N85" i="3"/>
  <c r="L85" i="3"/>
  <c r="G19" i="5"/>
  <c r="F19" i="5"/>
  <c r="E19" i="5"/>
  <c r="W83" i="3"/>
  <c r="N83" i="3"/>
  <c r="L83" i="3"/>
  <c r="G18" i="5"/>
  <c r="F18" i="5"/>
  <c r="E18" i="5"/>
  <c r="W81" i="3"/>
  <c r="N81" i="3"/>
  <c r="L81" i="3"/>
  <c r="N80" i="3"/>
  <c r="L80" i="3"/>
  <c r="J80" i="3"/>
  <c r="H80" i="3"/>
  <c r="N79" i="3"/>
  <c r="L79" i="3"/>
  <c r="J79" i="3"/>
  <c r="I79" i="3"/>
  <c r="N78" i="3"/>
  <c r="L78" i="3"/>
  <c r="J78" i="3"/>
  <c r="H78" i="3"/>
  <c r="N77" i="3"/>
  <c r="L77" i="3"/>
  <c r="J77" i="3"/>
  <c r="I77" i="3"/>
  <c r="N76" i="3"/>
  <c r="L76" i="3"/>
  <c r="J76" i="3"/>
  <c r="H76" i="3"/>
  <c r="N75" i="3"/>
  <c r="L75" i="3"/>
  <c r="J75" i="3"/>
  <c r="I75" i="3"/>
  <c r="N74" i="3"/>
  <c r="L74" i="3"/>
  <c r="J74" i="3"/>
  <c r="H74" i="3"/>
  <c r="G16" i="5"/>
  <c r="F16" i="5"/>
  <c r="E16" i="5"/>
  <c r="W70" i="3"/>
  <c r="N70" i="3"/>
  <c r="L70" i="3"/>
  <c r="G15" i="5"/>
  <c r="F15" i="5"/>
  <c r="E15" i="5"/>
  <c r="W68" i="3"/>
  <c r="N68" i="3"/>
  <c r="L68" i="3"/>
  <c r="I68" i="3"/>
  <c r="N67" i="3"/>
  <c r="L67" i="3"/>
  <c r="J67" i="3"/>
  <c r="J68" i="3" s="1"/>
  <c r="H67" i="3"/>
  <c r="H68" i="3" s="1"/>
  <c r="G14" i="5"/>
  <c r="F14" i="5"/>
  <c r="E14" i="5"/>
  <c r="W64" i="3"/>
  <c r="N64" i="3"/>
  <c r="L64" i="3"/>
  <c r="N63" i="3"/>
  <c r="L63" i="3"/>
  <c r="J63" i="3"/>
  <c r="I63" i="3"/>
  <c r="I64" i="3" s="1"/>
  <c r="N60" i="3"/>
  <c r="L60" i="3"/>
  <c r="J60" i="3"/>
  <c r="H60" i="3"/>
  <c r="N58" i="3"/>
  <c r="L58" i="3"/>
  <c r="J58" i="3"/>
  <c r="I58" i="3"/>
  <c r="N55" i="3"/>
  <c r="L55" i="3"/>
  <c r="J55" i="3"/>
  <c r="H55" i="3"/>
  <c r="N52" i="3"/>
  <c r="L52" i="3"/>
  <c r="J52" i="3"/>
  <c r="H52" i="3"/>
  <c r="N49" i="3"/>
  <c r="L49" i="3"/>
  <c r="J49" i="3"/>
  <c r="H49" i="3"/>
  <c r="N46" i="3"/>
  <c r="L46" i="3"/>
  <c r="J46" i="3"/>
  <c r="H46" i="3"/>
  <c r="G13" i="5"/>
  <c r="F13" i="5"/>
  <c r="E13" i="5"/>
  <c r="W43" i="3"/>
  <c r="N43" i="3"/>
  <c r="L43" i="3"/>
  <c r="I43" i="3"/>
  <c r="N38" i="3"/>
  <c r="L38" i="3"/>
  <c r="J38" i="3"/>
  <c r="H38" i="3"/>
  <c r="N35" i="3"/>
  <c r="L35" i="3"/>
  <c r="J35" i="3"/>
  <c r="H35" i="3"/>
  <c r="N31" i="3"/>
  <c r="L31" i="3"/>
  <c r="J31" i="3"/>
  <c r="H31" i="3"/>
  <c r="G12" i="5"/>
  <c r="F12" i="5"/>
  <c r="E12" i="5"/>
  <c r="W28" i="3"/>
  <c r="N28" i="3"/>
  <c r="L28" i="3"/>
  <c r="I28" i="3"/>
  <c r="N27" i="3"/>
  <c r="L27" i="3"/>
  <c r="J27" i="3"/>
  <c r="H27" i="3"/>
  <c r="N26" i="3"/>
  <c r="L26" i="3"/>
  <c r="J26" i="3"/>
  <c r="H26" i="3"/>
  <c r="N24" i="3"/>
  <c r="L24" i="3"/>
  <c r="J24" i="3"/>
  <c r="H24" i="3"/>
  <c r="N19" i="3"/>
  <c r="L19" i="3"/>
  <c r="J19" i="3"/>
  <c r="H19" i="3"/>
  <c r="N17" i="3"/>
  <c r="L17" i="3"/>
  <c r="J17" i="3"/>
  <c r="H17" i="3"/>
  <c r="N14" i="3"/>
  <c r="L14" i="3"/>
  <c r="J14" i="3"/>
  <c r="H14" i="3"/>
  <c r="J26" i="6"/>
  <c r="J20" i="6"/>
  <c r="F19" i="6"/>
  <c r="F18" i="6"/>
  <c r="J14" i="6"/>
  <c r="F14" i="6"/>
  <c r="J13" i="6"/>
  <c r="F13" i="6"/>
  <c r="J12" i="6"/>
  <c r="F12" i="6"/>
  <c r="F1" i="6"/>
  <c r="B8" i="5"/>
  <c r="D8" i="3"/>
  <c r="H81" i="3" l="1"/>
  <c r="H28" i="3"/>
  <c r="H70" i="3" s="1"/>
  <c r="J28" i="3"/>
  <c r="E28" i="3"/>
  <c r="H43" i="3"/>
  <c r="J43" i="3"/>
  <c r="H64" i="3"/>
  <c r="J64" i="3"/>
  <c r="I70" i="3"/>
  <c r="E64" i="3"/>
  <c r="E68" i="3"/>
  <c r="J81" i="3"/>
  <c r="I81" i="3"/>
  <c r="H83" i="3"/>
  <c r="E81" i="3"/>
  <c r="J70" i="3" l="1"/>
  <c r="E43" i="3"/>
  <c r="I83" i="3"/>
  <c r="J83" i="3"/>
  <c r="H85" i="3"/>
  <c r="E83" i="3"/>
  <c r="I85" i="3"/>
  <c r="J85" i="3" l="1"/>
  <c r="E70" i="3"/>
  <c r="E20" i="6"/>
  <c r="D20" i="6"/>
  <c r="F25" i="6"/>
  <c r="F24" i="6"/>
  <c r="F23" i="6"/>
  <c r="F22" i="6"/>
  <c r="E85" i="3" l="1"/>
  <c r="F26" i="6"/>
  <c r="F20" i="6"/>
  <c r="J28" i="6" l="1"/>
  <c r="I29" i="6" s="1"/>
  <c r="J29" i="6" s="1"/>
  <c r="J31" i="6" l="1"/>
</calcChain>
</file>

<file path=xl/sharedStrings.xml><?xml version="1.0" encoding="utf-8"?>
<sst xmlns="http://schemas.openxmlformats.org/spreadsheetml/2006/main" count="599" uniqueCount="281">
  <si>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</si>
  <si>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</si>
  <si>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</si>
  <si>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</si>
  <si>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</si>
  <si>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</si>
  <si>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</si>
  <si>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</si>
  <si>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</si>
  <si>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</si>
  <si>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</si>
  <si>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</si>
  <si>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</si>
  <si>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</si>
  <si>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</si>
  <si>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</si>
  <si>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</si>
  <si>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</si>
  <si>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</si>
  <si>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</si>
  <si>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</si>
  <si>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</si>
  <si>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</si>
  <si>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</si>
  <si>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</si>
  <si>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</si>
  <si>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</si>
  <si>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</si>
  <si>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</si>
  <si>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</si>
  <si>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</si>
  <si>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</si>
  <si>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</si>
  <si>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</si>
  <si>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</si>
  <si>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</si>
  <si>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</si>
  <si>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</si>
  <si>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</si>
  <si>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</si>
  <si>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</si>
  <si>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</si>
  <si>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</si>
  <si>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</si>
  <si>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</si>
  <si>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</si>
  <si>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</si>
  <si>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</si>
  <si>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</si>
  <si>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</si>
  <si>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</si>
  <si>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</si>
  <si>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</si>
  <si>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</si>
  <si>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</si>
  <si>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</si>
  <si>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</si>
  <si>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</si>
  <si>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</si>
  <si>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</si>
  <si>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</si>
  <si>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</si>
  <si>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</si>
  <si>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</si>
  <si>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</si>
  <si>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</si>
  <si>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</si>
  <si>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</si>
  <si>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</si>
  <si>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</si>
  <si>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</si>
  <si>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</si>
  <si>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</si>
  <si>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</si>
  <si>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</si>
  <si>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</si>
  <si>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</si>
  <si>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</si>
  <si>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</si>
  <si>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</si>
  <si>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</si>
  <si>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</si>
  <si>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</si>
  <si>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</si>
  <si>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</si>
  <si>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</si>
  <si>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</si>
  <si>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</si>
  <si>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</si>
  <si>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</si>
  <si>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</si>
  <si>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</si>
  <si>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</si>
  <si>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</si>
  <si>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</si>
  <si>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</si>
  <si>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</si>
  <si>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</si>
  <si>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</si>
  <si>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</si>
  <si>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</si>
  <si>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</si>
  <si>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</si>
  <si>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</si>
  <si>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</si>
  <si>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</si>
  <si>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</si>
  <si>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</si>
  <si>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</si>
  <si>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</si>
  <si>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</si>
  <si>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</si>
  <si>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</si>
  <si>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</si>
  <si>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</si>
  <si>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</si>
  <si>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</si>
  <si>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</si>
  <si>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</si>
  <si>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</si>
  <si>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SO.02 Stavebno - architektonické prvky</t>
  </si>
  <si>
    <t>Časť : SO.02.05 Bránky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</si>
  <si>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</si>
  <si>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</si>
  <si>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</si>
  <si>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</si>
  <si>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</si>
  <si>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</si>
  <si>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</si>
  <si>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</si>
  <si>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</si>
  <si>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</si>
  <si>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</si>
  <si>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</si>
  <si>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</si>
  <si>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</si>
  <si>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</si>
  <si>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</si>
  <si>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</si>
  <si>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</si>
  <si>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</si>
  <si>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</si>
  <si>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</si>
  <si>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</si>
  <si>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132201101</t>
  </si>
  <si>
    <t>Hĺbenie rýh šírka do 60 cm v horn. tr. 3 do 100 m3</t>
  </si>
  <si>
    <t>m3</t>
  </si>
  <si>
    <t xml:space="preserve">                    </t>
  </si>
  <si>
    <t>13220-1101</t>
  </si>
  <si>
    <t>45.11.21</t>
  </si>
  <si>
    <t>EK</t>
  </si>
  <si>
    <t>S</t>
  </si>
  <si>
    <t>brána B3</t>
  </si>
  <si>
    <t>1,7*0,4*1 =   0,680</t>
  </si>
  <si>
    <t>001</t>
  </si>
  <si>
    <t>132201110</t>
  </si>
  <si>
    <t>Príplatok za lepivosť horniny tr. 3 v rýhach š. do 60 cm s urovnaním dna</t>
  </si>
  <si>
    <t>13220-1110</t>
  </si>
  <si>
    <t>0,68*0,6 =   0,408</t>
  </si>
  <si>
    <t>133202120</t>
  </si>
  <si>
    <t>Hĺbenie šachiet v horn. tr.3 ručné do 1,00 m2 pôdorys. plochy</t>
  </si>
  <si>
    <t>13320-2120</t>
  </si>
  <si>
    <t>pre bránku B2</t>
  </si>
  <si>
    <t>0,45*0,45*0,6*2*2 =   0,486</t>
  </si>
  <si>
    <t>pre bránku B3</t>
  </si>
  <si>
    <t>0,6*0,6*1 =   0,360</t>
  </si>
  <si>
    <t>162301102</t>
  </si>
  <si>
    <t>Vodorovné premiestnenie výkopu do 1000 m horn. tr. 1-4</t>
  </si>
  <si>
    <t>16230-1102</t>
  </si>
  <si>
    <t>45.11.24</t>
  </si>
  <si>
    <t>0,68+0,846 =   1,526</t>
  </si>
  <si>
    <t>167101100</t>
  </si>
  <si>
    <t>Nakladanie výkopku tr.1-4 ručne</t>
  </si>
  <si>
    <t>16710-1100</t>
  </si>
  <si>
    <t>171201201</t>
  </si>
  <si>
    <t>Uloženie sypaniny na skládku</t>
  </si>
  <si>
    <t>17120-1201</t>
  </si>
  <si>
    <t xml:space="preserve">1 - ZEMNE PRÁCE  spolu: </t>
  </si>
  <si>
    <t>2 - ZÁKLADY</t>
  </si>
  <si>
    <t>011</t>
  </si>
  <si>
    <t>271511121</t>
  </si>
  <si>
    <t>Násyp pod základové konštrukcie so zhutnením zo štrkopiesku fr.0-32 mm</t>
  </si>
  <si>
    <t>27151-1121</t>
  </si>
  <si>
    <t xml:space="preserve">  .  .  </t>
  </si>
  <si>
    <t>0,6*0,6*0,1 =   0,036</t>
  </si>
  <si>
    <t>1,7*0,4*0,1 =   0,068</t>
  </si>
  <si>
    <t>274313711</t>
  </si>
  <si>
    <t>Základové pásy z betónu prostého tr. C20/25</t>
  </si>
  <si>
    <t>27431-3711</t>
  </si>
  <si>
    <t>45.25.32</t>
  </si>
  <si>
    <t>1,7*0,4*0,9 =   0,612</t>
  </si>
  <si>
    <t>275313612</t>
  </si>
  <si>
    <t>Základové pätky z betónu prostého tr. C20/25</t>
  </si>
  <si>
    <t>27531-3612</t>
  </si>
  <si>
    <t>bránka B2</t>
  </si>
  <si>
    <t>0,45*0,45*0,6*4 =   0,486</t>
  </si>
  <si>
    <t>bránka b3</t>
  </si>
  <si>
    <t>0,6*0,6*0,9 =   0,324</t>
  </si>
  <si>
    <t xml:space="preserve">2 - ZÁKLADY  spolu: </t>
  </si>
  <si>
    <t>3 - ZVISLÉ A KOMPLETNÉ KONŠTRUKCIE</t>
  </si>
  <si>
    <t>311231124</t>
  </si>
  <si>
    <t>Murivo nosné z tehál 29 cm P25 na maltu MVC-2,5</t>
  </si>
  <si>
    <t>31123-1124</t>
  </si>
  <si>
    <t>45.25.50</t>
  </si>
  <si>
    <t>domurovanie pri bráne B3</t>
  </si>
  <si>
    <t>1,7*0,25*2 =   0,850</t>
  </si>
  <si>
    <t>331231114</t>
  </si>
  <si>
    <t>Stĺpy z tehál 29 cm dl. plných P15 na maltu MVC-2,5</t>
  </si>
  <si>
    <t>33123-1114</t>
  </si>
  <si>
    <t>pri bránke B3</t>
  </si>
  <si>
    <t>0,4*0,4*2 =   0,320</t>
  </si>
  <si>
    <t>015</t>
  </si>
  <si>
    <t>338171122</t>
  </si>
  <si>
    <t>Osadzovanie stĺpikov plotových oceľ. do 2,6 m so zabetónovaním bet. tr. C 25/30</t>
  </si>
  <si>
    <t>kus</t>
  </si>
  <si>
    <t>33817-1122</t>
  </si>
  <si>
    <t>45.34.10</t>
  </si>
  <si>
    <t>stĺpy bránky B2</t>
  </si>
  <si>
    <t>2+2 =   4,000</t>
  </si>
  <si>
    <t>3482611531</t>
  </si>
  <si>
    <t>Lepenie plotových striešok</t>
  </si>
  <si>
    <t>m</t>
  </si>
  <si>
    <t>34826-11531</t>
  </si>
  <si>
    <t>múr pri bránke B3</t>
  </si>
  <si>
    <t>1,7 =   1,700</t>
  </si>
  <si>
    <t>MAT</t>
  </si>
  <si>
    <t>590401420</t>
  </si>
  <si>
    <t>Doska zákrytová na múr š.270mm</t>
  </si>
  <si>
    <t>EZ</t>
  </si>
  <si>
    <t>1,7/0,3*1,01 =   5,723</t>
  </si>
  <si>
    <t>3482612511</t>
  </si>
  <si>
    <t>Plot z bet. blokov zákrytová doska stĺpika 400 x 400 mm</t>
  </si>
  <si>
    <t>34826-12511</t>
  </si>
  <si>
    <t>na stĺpik pri bráne B3</t>
  </si>
  <si>
    <t>1 =   1,000</t>
  </si>
  <si>
    <t>590401510</t>
  </si>
  <si>
    <t>Doska stĺpika 50x50x5-7cm</t>
  </si>
  <si>
    <t xml:space="preserve">3 - ZVISLÉ A KOMPLETNÉ KONŠTRUKCIE  spolu: </t>
  </si>
  <si>
    <t>9 - OSTATNÉ KONŠTRUKCIE A PRÁCE</t>
  </si>
  <si>
    <t>998151111</t>
  </si>
  <si>
    <t>Presun hmôt pre oplotenie a bránky</t>
  </si>
  <si>
    <t>t</t>
  </si>
  <si>
    <t>99815-1111</t>
  </si>
  <si>
    <t>45.21.64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</si>
  <si>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</si>
  <si>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</si>
  <si>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</si>
  <si>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</si>
  <si>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</si>
  <si>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767920150</t>
  </si>
  <si>
    <t>Montáž vrát a vrátok v oplotení na stĺipky murované do 10 m2</t>
  </si>
  <si>
    <t>I</t>
  </si>
  <si>
    <t>76792-0150</t>
  </si>
  <si>
    <t>IK</t>
  </si>
  <si>
    <t>3132A2330</t>
  </si>
  <si>
    <t>Brána 2-krídl.,výplň tyč.profil jokel 25x25mm, šír.5 m, výš.2 m - B3</t>
  </si>
  <si>
    <t>28.75.27</t>
  </si>
  <si>
    <t>IZ</t>
  </si>
  <si>
    <t>767920220</t>
  </si>
  <si>
    <t>Montáž vrát a vrátok v oplotení na stĺipky oceľové do 4 m2</t>
  </si>
  <si>
    <t>76792-0220</t>
  </si>
  <si>
    <t>3132A2325</t>
  </si>
  <si>
    <t>Brána  2-krídl.,výplň tyč.profil jokel, 25x25mm šír.2 m, výš.2 m - B1</t>
  </si>
  <si>
    <t>767920230</t>
  </si>
  <si>
    <t>Montáž vrát a vrátok v oplotení na stĺipky oceľové do 6 m2</t>
  </si>
  <si>
    <t>76792-0230</t>
  </si>
  <si>
    <t>3132A2326</t>
  </si>
  <si>
    <t>Brána  2-krídl.,výplň tyč.profil  jokel 25x25mm, šír.2,7 m, výš.2 m - B2</t>
  </si>
  <si>
    <t>998767201</t>
  </si>
  <si>
    <t>Presun hmôt pre kovové stav. doplnk. konštr. v objektoch výšky do 6 m</t>
  </si>
  <si>
    <t>99876-7201</t>
  </si>
  <si>
    <t>45.42.12</t>
  </si>
  <si>
    <t xml:space="preserve">767 - Konštrukcie doplnk. kovové stavebné  spolu: </t>
  </si>
  <si>
    <t xml:space="preserve">PRÁCE A DODÁVKY PSV  spolu: </t>
  </si>
  <si>
    <t>Za rozpočet celkom</t>
  </si>
  <si>
    <t>Figura</t>
  </si>
  <si>
    <t xml:space="preserve">Spracoval: Ing. Dušan Daniš, PhD.                                         </t>
  </si>
  <si>
    <t xml:space="preserve">Spracoval: Ing. Dušan Daniš, PhD.    </t>
  </si>
  <si>
    <t xml:space="preserve">Spracoval: Ing. Dušan Daniš, PhD.                                             </t>
  </si>
  <si>
    <t xml:space="preserve"> DPH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</si>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</sst>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6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5"/>
  <sheetViews>
    <sheetView showGridLines="0" workbookViewId="0">
      <pane xSplit="4" ySplit="10" topLeftCell="E67" activePane="bottomRight" state="frozen"/>
      <selection pane="topRight"/>
      <selection pane="bottomLeft"/>
      <selection pane="bottomRight" activeCell="J71" sqref="J71"/>
    </sheetView>
  </sheetViews>
  <sheetFormatPr defaultRowHeight="12.75"/>
  <cols>
    <col min="1" max="1" width="6.7109375" style="106" customWidth="1"/>
    <col min="2" max="2" width="3.7109375" style="107" customWidth="1"/>
    <col min="3" max="3" width="13" style="108" customWidth="1"/>
    <col min="4" max="4" width="35.7109375" style="109" customWidth="1"/>
    <col min="5" max="5" width="10.7109375" style="110" customWidth="1"/>
    <col min="6" max="6" width="5.28515625" style="111" customWidth="1"/>
    <col min="7" max="7" width="8.7109375" style="112" customWidth="1"/>
    <col min="8" max="9" width="9.7109375" style="112" hidden="1" customWidth="1"/>
    <col min="10" max="10" width="9.7109375" style="112" customWidth="1"/>
    <col min="11" max="11" width="7.42578125" style="113" hidden="1" customWidth="1"/>
    <col min="12" max="12" width="8.28515625" style="113" hidden="1" customWidth="1"/>
    <col min="13" max="13" width="9.140625" style="110" hidden="1"/>
    <col min="14" max="14" width="7" style="110" hidden="1" customWidth="1"/>
    <col min="15" max="15" width="3.5703125" style="111" customWidth="1"/>
    <col min="16" max="16" width="12.7109375" style="111" hidden="1" customWidth="1"/>
    <col min="17" max="19" width="13.28515625" style="110" hidden="1" customWidth="1"/>
    <col min="20" max="20" width="10.5703125" style="114" hidden="1" customWidth="1"/>
    <col min="21" max="21" width="10.28515625" style="114" hidden="1" customWidth="1"/>
    <col min="22" max="22" width="5.7109375" style="114" hidden="1" customWidth="1"/>
    <col min="23" max="23" width="9.140625" style="115" hidden="1"/>
    <col min="24" max="25" width="5.7109375" style="111" hidden="1" customWidth="1"/>
    <col min="26" max="26" width="7.5703125" style="111" hidden="1" customWidth="1"/>
    <col min="27" max="27" width="24.85546875" style="111" hidden="1" customWidth="1"/>
    <col min="28" max="28" width="4.28515625" style="111" hidden="1" customWidth="1"/>
    <col min="29" max="29" width="8.28515625" style="111" hidden="1" customWidth="1"/>
    <col min="30" max="30" width="8.7109375" style="111" hidden="1" customWidth="1"/>
    <col min="31" max="34" width="9.140625" style="111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276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63" t="s">
        <v>6</v>
      </c>
      <c r="AB1" s="81" t="s">
        <v>7</v>
      </c>
      <c r="AC1" s="81" t="s">
        <v>8</v>
      </c>
      <c r="AD1" s="81" t="s">
        <v>9</v>
      </c>
      <c r="AE1" s="132" t="s">
        <v>10</v>
      </c>
      <c r="AF1" s="133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6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2">
        <v>1</v>
      </c>
      <c r="AF2" s="134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280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2">
        <v>2</v>
      </c>
      <c r="AF3" s="135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2">
        <v>3</v>
      </c>
      <c r="AF4" s="136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2">
        <v>4</v>
      </c>
      <c r="AF5" s="137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2" t="s">
        <v>23</v>
      </c>
      <c r="AF6" s="135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7"/>
      <c r="C8" s="116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9" t="s">
        <v>34</v>
      </c>
      <c r="L9" s="120"/>
      <c r="M9" s="121" t="s">
        <v>35</v>
      </c>
      <c r="N9" s="120"/>
      <c r="O9" s="90" t="s">
        <v>4</v>
      </c>
      <c r="P9" s="122" t="s">
        <v>36</v>
      </c>
      <c r="Q9" s="90" t="s">
        <v>28</v>
      </c>
      <c r="R9" s="90" t="s">
        <v>28</v>
      </c>
      <c r="S9" s="122" t="s">
        <v>28</v>
      </c>
      <c r="T9" s="124" t="s">
        <v>37</v>
      </c>
      <c r="U9" s="125" t="s">
        <v>38</v>
      </c>
      <c r="V9" s="126" t="s">
        <v>39</v>
      </c>
      <c r="W9" s="90" t="s">
        <v>40</v>
      </c>
      <c r="X9" s="90" t="s">
        <v>41</v>
      </c>
      <c r="Y9" s="90" t="s">
        <v>42</v>
      </c>
      <c r="Z9" s="138" t="s">
        <v>43</v>
      </c>
      <c r="AA9" s="138" t="s">
        <v>44</v>
      </c>
      <c r="AB9" s="90" t="s">
        <v>39</v>
      </c>
      <c r="AC9" s="90" t="s">
        <v>45</v>
      </c>
      <c r="AD9" s="90" t="s">
        <v>46</v>
      </c>
      <c r="AE9" s="139" t="s">
        <v>47</v>
      </c>
      <c r="AF9" s="139" t="s">
        <v>48</v>
      </c>
      <c r="AG9" s="139" t="s">
        <v>28</v>
      </c>
      <c r="AH9" s="139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8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3" t="s">
        <v>30</v>
      </c>
      <c r="N10" s="92" t="s">
        <v>33</v>
      </c>
      <c r="O10" s="92" t="s">
        <v>58</v>
      </c>
      <c r="P10" s="123"/>
      <c r="Q10" s="92" t="s">
        <v>59</v>
      </c>
      <c r="R10" s="92" t="s">
        <v>60</v>
      </c>
      <c r="S10" s="123" t="s">
        <v>61</v>
      </c>
      <c r="T10" s="127" t="s">
        <v>62</v>
      </c>
      <c r="U10" s="128" t="s">
        <v>63</v>
      </c>
      <c r="V10" s="129" t="s">
        <v>64</v>
      </c>
      <c r="W10" s="130"/>
      <c r="X10" s="131"/>
      <c r="Y10" s="131"/>
      <c r="Z10" s="140" t="s">
        <v>65</v>
      </c>
      <c r="AA10" s="140" t="s">
        <v>50</v>
      </c>
      <c r="AB10" s="92" t="s">
        <v>66</v>
      </c>
      <c r="AC10" s="131"/>
      <c r="AD10" s="131"/>
      <c r="AE10" s="141"/>
      <c r="AF10" s="141"/>
      <c r="AG10" s="141"/>
      <c r="AH10" s="141"/>
      <c r="AJ10" s="84" t="s">
        <v>138</v>
      </c>
      <c r="AK10" s="84" t="s">
        <v>140</v>
      </c>
    </row>
    <row r="12" spans="1:37">
      <c r="B12" s="151" t="s">
        <v>141</v>
      </c>
    </row>
    <row r="13" spans="1:37">
      <c r="B13" s="108" t="s">
        <v>142</v>
      </c>
    </row>
    <row r="14" spans="1:37">
      <c r="A14" s="106">
        <v>1</v>
      </c>
      <c r="B14" s="107" t="s">
        <v>143</v>
      </c>
      <c r="C14" s="108" t="s">
        <v>144</v>
      </c>
      <c r="D14" s="109" t="s">
        <v>145</v>
      </c>
      <c r="E14" s="110">
        <v>0.68</v>
      </c>
      <c r="F14" s="111" t="s">
        <v>146</v>
      </c>
      <c r="H14" s="112">
        <f>ROUND(E14*G14,2)</f>
        <v>0</v>
      </c>
      <c r="J14" s="112">
        <f>ROUND(E14*G14,2)</f>
        <v>0</v>
      </c>
      <c r="L14" s="113">
        <f>E14*K14</f>
        <v>0</v>
      </c>
      <c r="N14" s="110">
        <f>E14*M14</f>
        <v>0</v>
      </c>
      <c r="O14" s="111">
        <v>23</v>
      </c>
      <c r="P14" s="111" t="s">
        <v>147</v>
      </c>
      <c r="V14" s="114" t="s">
        <v>107</v>
      </c>
      <c r="W14" s="115">
        <v>1.3360000000000001</v>
      </c>
      <c r="X14" s="108" t="s">
        <v>148</v>
      </c>
      <c r="Y14" s="108" t="s">
        <v>144</v>
      </c>
      <c r="Z14" s="111" t="s">
        <v>149</v>
      </c>
      <c r="AB14" s="111">
        <v>7</v>
      </c>
      <c r="AJ14" s="84" t="s">
        <v>150</v>
      </c>
      <c r="AK14" s="84" t="s">
        <v>151</v>
      </c>
    </row>
    <row r="15" spans="1:37">
      <c r="D15" s="152" t="s">
        <v>152</v>
      </c>
      <c r="E15" s="153"/>
      <c r="F15" s="154"/>
      <c r="G15" s="155"/>
      <c r="H15" s="155"/>
      <c r="I15" s="155"/>
      <c r="J15" s="155"/>
      <c r="K15" s="156"/>
      <c r="L15" s="156"/>
      <c r="M15" s="153"/>
      <c r="N15" s="153"/>
      <c r="O15" s="154"/>
      <c r="P15" s="154"/>
      <c r="Q15" s="153"/>
      <c r="R15" s="153"/>
      <c r="S15" s="153"/>
      <c r="T15" s="157"/>
      <c r="U15" s="157"/>
      <c r="V15" s="157" t="s">
        <v>0</v>
      </c>
      <c r="W15" s="158"/>
      <c r="X15" s="154"/>
    </row>
    <row r="16" spans="1:37">
      <c r="D16" s="152" t="s">
        <v>153</v>
      </c>
      <c r="E16" s="153"/>
      <c r="F16" s="154"/>
      <c r="G16" s="155"/>
      <c r="H16" s="155"/>
      <c r="I16" s="155"/>
      <c r="J16" s="155"/>
      <c r="K16" s="156"/>
      <c r="L16" s="156"/>
      <c r="M16" s="153"/>
      <c r="N16" s="153"/>
      <c r="O16" s="154"/>
      <c r="P16" s="154"/>
      <c r="Q16" s="153"/>
      <c r="R16" s="153"/>
      <c r="S16" s="153"/>
      <c r="T16" s="157"/>
      <c r="U16" s="157"/>
      <c r="V16" s="157" t="s">
        <v>0</v>
      </c>
      <c r="W16" s="158"/>
      <c r="X16" s="154"/>
    </row>
    <row r="17" spans="1:37" ht="25.5">
      <c r="A17" s="106">
        <v>2</v>
      </c>
      <c r="B17" s="107" t="s">
        <v>154</v>
      </c>
      <c r="C17" s="108" t="s">
        <v>155</v>
      </c>
      <c r="D17" s="109" t="s">
        <v>156</v>
      </c>
      <c r="E17" s="110">
        <v>0.40799999999999997</v>
      </c>
      <c r="F17" s="111" t="s">
        <v>146</v>
      </c>
      <c r="H17" s="112">
        <f>ROUND(E17*G17,2)</f>
        <v>0</v>
      </c>
      <c r="J17" s="112">
        <f>ROUND(E17*G17,2)</f>
        <v>0</v>
      </c>
      <c r="L17" s="113">
        <f>E17*K17</f>
        <v>0</v>
      </c>
      <c r="N17" s="110">
        <f>E17*M17</f>
        <v>0</v>
      </c>
      <c r="O17" s="111">
        <v>23</v>
      </c>
      <c r="P17" s="111" t="s">
        <v>147</v>
      </c>
      <c r="V17" s="114" t="s">
        <v>107</v>
      </c>
      <c r="W17" s="115">
        <v>0.24199999999999999</v>
      </c>
      <c r="X17" s="108" t="s">
        <v>157</v>
      </c>
      <c r="Y17" s="108" t="s">
        <v>155</v>
      </c>
      <c r="Z17" s="111" t="s">
        <v>149</v>
      </c>
      <c r="AB17" s="111" t="s">
        <v>86</v>
      </c>
      <c r="AJ17" s="84" t="s">
        <v>150</v>
      </c>
      <c r="AK17" s="84" t="s">
        <v>151</v>
      </c>
    </row>
    <row r="18" spans="1:37">
      <c r="D18" s="152" t="s">
        <v>158</v>
      </c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 t="s">
        <v>0</v>
      </c>
      <c r="W18" s="158"/>
      <c r="X18" s="154"/>
    </row>
    <row r="19" spans="1:37" ht="25.5">
      <c r="A19" s="106">
        <v>3</v>
      </c>
      <c r="B19" s="107" t="s">
        <v>154</v>
      </c>
      <c r="C19" s="108" t="s">
        <v>159</v>
      </c>
      <c r="D19" s="109" t="s">
        <v>160</v>
      </c>
      <c r="E19" s="110">
        <v>0.84599999999999997</v>
      </c>
      <c r="F19" s="111" t="s">
        <v>146</v>
      </c>
      <c r="H19" s="112">
        <f>ROUND(E19*G19,2)</f>
        <v>0</v>
      </c>
      <c r="J19" s="112">
        <f>ROUND(E19*G19,2)</f>
        <v>0</v>
      </c>
      <c r="L19" s="113">
        <f>E19*K19</f>
        <v>0</v>
      </c>
      <c r="N19" s="110">
        <f>E19*M19</f>
        <v>0</v>
      </c>
      <c r="O19" s="111">
        <v>23</v>
      </c>
      <c r="P19" s="111" t="s">
        <v>147</v>
      </c>
      <c r="V19" s="114" t="s">
        <v>107</v>
      </c>
      <c r="W19" s="115">
        <v>4.74</v>
      </c>
      <c r="X19" s="108" t="s">
        <v>161</v>
      </c>
      <c r="Y19" s="108" t="s">
        <v>159</v>
      </c>
      <c r="Z19" s="111" t="s">
        <v>149</v>
      </c>
      <c r="AB19" s="111" t="s">
        <v>86</v>
      </c>
      <c r="AJ19" s="84" t="s">
        <v>150</v>
      </c>
      <c r="AK19" s="84" t="s">
        <v>151</v>
      </c>
    </row>
    <row r="20" spans="1:37">
      <c r="D20" s="152" t="s">
        <v>162</v>
      </c>
      <c r="E20" s="153"/>
      <c r="F20" s="154"/>
      <c r="G20" s="155"/>
      <c r="H20" s="155"/>
      <c r="I20" s="155"/>
      <c r="J20" s="155"/>
      <c r="K20" s="156"/>
      <c r="L20" s="156"/>
      <c r="M20" s="153"/>
      <c r="N20" s="153"/>
      <c r="O20" s="154"/>
      <c r="P20" s="154"/>
      <c r="Q20" s="153"/>
      <c r="R20" s="153"/>
      <c r="S20" s="153"/>
      <c r="T20" s="157"/>
      <c r="U20" s="157"/>
      <c r="V20" s="157" t="s">
        <v>0</v>
      </c>
      <c r="W20" s="158"/>
      <c r="X20" s="154"/>
    </row>
    <row r="21" spans="1:37">
      <c r="D21" s="152" t="s">
        <v>163</v>
      </c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 t="s">
        <v>0</v>
      </c>
      <c r="W21" s="158"/>
      <c r="X21" s="154"/>
    </row>
    <row r="22" spans="1:37">
      <c r="D22" s="152" t="s">
        <v>164</v>
      </c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 t="s">
        <v>0</v>
      </c>
      <c r="W22" s="158"/>
      <c r="X22" s="154"/>
    </row>
    <row r="23" spans="1:37">
      <c r="D23" s="152" t="s">
        <v>165</v>
      </c>
      <c r="E23" s="153"/>
      <c r="F23" s="154"/>
      <c r="G23" s="155"/>
      <c r="H23" s="155"/>
      <c r="I23" s="155"/>
      <c r="J23" s="155"/>
      <c r="K23" s="156"/>
      <c r="L23" s="156"/>
      <c r="M23" s="153"/>
      <c r="N23" s="153"/>
      <c r="O23" s="154"/>
      <c r="P23" s="154"/>
      <c r="Q23" s="153"/>
      <c r="R23" s="153"/>
      <c r="S23" s="153"/>
      <c r="T23" s="157"/>
      <c r="U23" s="157"/>
      <c r="V23" s="157" t="s">
        <v>0</v>
      </c>
      <c r="W23" s="158"/>
      <c r="X23" s="154"/>
    </row>
    <row r="24" spans="1:37" ht="25.5">
      <c r="A24" s="106">
        <v>4</v>
      </c>
      <c r="B24" s="107" t="s">
        <v>143</v>
      </c>
      <c r="C24" s="108" t="s">
        <v>166</v>
      </c>
      <c r="D24" s="109" t="s">
        <v>167</v>
      </c>
      <c r="E24" s="110">
        <v>1.526</v>
      </c>
      <c r="F24" s="111" t="s">
        <v>146</v>
      </c>
      <c r="H24" s="112">
        <f>ROUND(E24*G24,2)</f>
        <v>0</v>
      </c>
      <c r="J24" s="112">
        <f>ROUND(E24*G24,2)</f>
        <v>0</v>
      </c>
      <c r="L24" s="113">
        <f>E24*K24</f>
        <v>0</v>
      </c>
      <c r="N24" s="110">
        <f>E24*M24</f>
        <v>0</v>
      </c>
      <c r="O24" s="111">
        <v>23</v>
      </c>
      <c r="P24" s="111" t="s">
        <v>147</v>
      </c>
      <c r="V24" s="114" t="s">
        <v>107</v>
      </c>
      <c r="W24" s="115">
        <v>1.7000000000000001E-2</v>
      </c>
      <c r="X24" s="108" t="s">
        <v>168</v>
      </c>
      <c r="Y24" s="108" t="s">
        <v>166</v>
      </c>
      <c r="Z24" s="111" t="s">
        <v>169</v>
      </c>
      <c r="AB24" s="111" t="s">
        <v>86</v>
      </c>
      <c r="AJ24" s="84" t="s">
        <v>150</v>
      </c>
      <c r="AK24" s="84" t="s">
        <v>151</v>
      </c>
    </row>
    <row r="25" spans="1:37">
      <c r="D25" s="152" t="s">
        <v>170</v>
      </c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 t="s">
        <v>0</v>
      </c>
      <c r="W25" s="158"/>
      <c r="X25" s="154"/>
    </row>
    <row r="26" spans="1:37">
      <c r="A26" s="106">
        <v>5</v>
      </c>
      <c r="B26" s="107" t="s">
        <v>154</v>
      </c>
      <c r="C26" s="108" t="s">
        <v>171</v>
      </c>
      <c r="D26" s="109" t="s">
        <v>172</v>
      </c>
      <c r="E26" s="110">
        <v>0.84599999999999997</v>
      </c>
      <c r="F26" s="111" t="s">
        <v>146</v>
      </c>
      <c r="H26" s="112">
        <f>ROUND(E26*G26,2)</f>
        <v>0</v>
      </c>
      <c r="J26" s="112">
        <f>ROUND(E26*G26,2)</f>
        <v>0</v>
      </c>
      <c r="L26" s="113">
        <f>E26*K26</f>
        <v>0</v>
      </c>
      <c r="N26" s="110">
        <f>E26*M26</f>
        <v>0</v>
      </c>
      <c r="O26" s="111">
        <v>23</v>
      </c>
      <c r="P26" s="111" t="s">
        <v>147</v>
      </c>
      <c r="V26" s="114" t="s">
        <v>107</v>
      </c>
      <c r="W26" s="115">
        <v>0.70399999999999996</v>
      </c>
      <c r="X26" s="108" t="s">
        <v>173</v>
      </c>
      <c r="Y26" s="108" t="s">
        <v>171</v>
      </c>
      <c r="Z26" s="111" t="s">
        <v>149</v>
      </c>
      <c r="AB26" s="111" t="s">
        <v>86</v>
      </c>
      <c r="AJ26" s="84" t="s">
        <v>150</v>
      </c>
      <c r="AK26" s="84" t="s">
        <v>151</v>
      </c>
    </row>
    <row r="27" spans="1:37">
      <c r="A27" s="106">
        <v>6</v>
      </c>
      <c r="B27" s="107" t="s">
        <v>143</v>
      </c>
      <c r="C27" s="108" t="s">
        <v>174</v>
      </c>
      <c r="D27" s="109" t="s">
        <v>175</v>
      </c>
      <c r="E27" s="110">
        <v>1.526</v>
      </c>
      <c r="F27" s="111" t="s">
        <v>146</v>
      </c>
      <c r="H27" s="112">
        <f>ROUND(E27*G27,2)</f>
        <v>0</v>
      </c>
      <c r="J27" s="112">
        <f>ROUND(E27*G27,2)</f>
        <v>0</v>
      </c>
      <c r="L27" s="113">
        <f>E27*K27</f>
        <v>0</v>
      </c>
      <c r="N27" s="110">
        <f>E27*M27</f>
        <v>0</v>
      </c>
      <c r="O27" s="111">
        <v>23</v>
      </c>
      <c r="P27" s="111" t="s">
        <v>147</v>
      </c>
      <c r="V27" s="114" t="s">
        <v>107</v>
      </c>
      <c r="W27" s="115">
        <v>1.4E-2</v>
      </c>
      <c r="X27" s="108" t="s">
        <v>176</v>
      </c>
      <c r="Y27" s="108" t="s">
        <v>174</v>
      </c>
      <c r="Z27" s="111" t="s">
        <v>169</v>
      </c>
      <c r="AB27" s="111" t="s">
        <v>86</v>
      </c>
      <c r="AJ27" s="84" t="s">
        <v>150</v>
      </c>
      <c r="AK27" s="84" t="s">
        <v>151</v>
      </c>
    </row>
    <row r="28" spans="1:37">
      <c r="D28" s="159" t="s">
        <v>177</v>
      </c>
      <c r="E28" s="160">
        <f>J28</f>
        <v>0</v>
      </c>
      <c r="H28" s="160">
        <f>SUM(H12:H27)</f>
        <v>0</v>
      </c>
      <c r="I28" s="160">
        <f>SUM(I12:I27)</f>
        <v>0</v>
      </c>
      <c r="J28" s="160">
        <f>SUM(J12:J27)</f>
        <v>0</v>
      </c>
      <c r="L28" s="161">
        <f>SUM(L12:L27)</f>
        <v>0</v>
      </c>
      <c r="N28" s="162">
        <f>SUM(N12:N27)</f>
        <v>0</v>
      </c>
      <c r="W28" s="115">
        <f>SUM(W12:W27)</f>
        <v>7.0530000000000008</v>
      </c>
    </row>
    <row r="30" spans="1:37">
      <c r="B30" s="108" t="s">
        <v>178</v>
      </c>
    </row>
    <row r="31" spans="1:37" ht="25.5">
      <c r="A31" s="106">
        <v>7</v>
      </c>
      <c r="B31" s="107" t="s">
        <v>179</v>
      </c>
      <c r="C31" s="108" t="s">
        <v>180</v>
      </c>
      <c r="D31" s="109" t="s">
        <v>181</v>
      </c>
      <c r="E31" s="110">
        <v>0.104</v>
      </c>
      <c r="F31" s="111" t="s">
        <v>146</v>
      </c>
      <c r="H31" s="112">
        <f>ROUND(E31*G31,2)</f>
        <v>0</v>
      </c>
      <c r="J31" s="112">
        <f>ROUND(E31*G31,2)</f>
        <v>0</v>
      </c>
      <c r="K31" s="113">
        <v>2.20783</v>
      </c>
      <c r="L31" s="113">
        <f>E31*K31</f>
        <v>0.22961431999999998</v>
      </c>
      <c r="N31" s="110">
        <f>E31*M31</f>
        <v>0</v>
      </c>
      <c r="O31" s="111">
        <v>23</v>
      </c>
      <c r="P31" s="111" t="s">
        <v>147</v>
      </c>
      <c r="V31" s="114" t="s">
        <v>107</v>
      </c>
      <c r="W31" s="115">
        <v>0.108</v>
      </c>
      <c r="X31" s="108" t="s">
        <v>182</v>
      </c>
      <c r="Y31" s="108" t="s">
        <v>180</v>
      </c>
      <c r="Z31" s="111" t="s">
        <v>183</v>
      </c>
      <c r="AB31" s="111" t="s">
        <v>86</v>
      </c>
      <c r="AJ31" s="84" t="s">
        <v>150</v>
      </c>
      <c r="AK31" s="84" t="s">
        <v>151</v>
      </c>
    </row>
    <row r="32" spans="1:37">
      <c r="D32" s="152" t="s">
        <v>152</v>
      </c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 t="s">
        <v>0</v>
      </c>
      <c r="W32" s="158"/>
      <c r="X32" s="154"/>
    </row>
    <row r="33" spans="1:37">
      <c r="D33" s="152" t="s">
        <v>184</v>
      </c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 t="s">
        <v>0</v>
      </c>
      <c r="W33" s="158"/>
      <c r="X33" s="154"/>
    </row>
    <row r="34" spans="1:37">
      <c r="D34" s="152" t="s">
        <v>185</v>
      </c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 t="s">
        <v>0</v>
      </c>
      <c r="W34" s="158"/>
      <c r="X34" s="154"/>
    </row>
    <row r="35" spans="1:37">
      <c r="A35" s="106">
        <v>8</v>
      </c>
      <c r="B35" s="107" t="s">
        <v>179</v>
      </c>
      <c r="C35" s="108" t="s">
        <v>186</v>
      </c>
      <c r="D35" s="109" t="s">
        <v>187</v>
      </c>
      <c r="E35" s="110">
        <v>0.61199999999999999</v>
      </c>
      <c r="F35" s="111" t="s">
        <v>146</v>
      </c>
      <c r="H35" s="112">
        <f>ROUND(E35*G35,2)</f>
        <v>0</v>
      </c>
      <c r="J35" s="112">
        <f>ROUND(E35*G35,2)</f>
        <v>0</v>
      </c>
      <c r="K35" s="113">
        <v>2.2075499999999999</v>
      </c>
      <c r="L35" s="113">
        <f>E35*K35</f>
        <v>1.3510206</v>
      </c>
      <c r="N35" s="110">
        <f>E35*M35</f>
        <v>0</v>
      </c>
      <c r="O35" s="111">
        <v>23</v>
      </c>
      <c r="P35" s="111" t="s">
        <v>147</v>
      </c>
      <c r="V35" s="114" t="s">
        <v>107</v>
      </c>
      <c r="W35" s="115">
        <v>0.318</v>
      </c>
      <c r="X35" s="108" t="s">
        <v>188</v>
      </c>
      <c r="Y35" s="108" t="s">
        <v>186</v>
      </c>
      <c r="Z35" s="111" t="s">
        <v>189</v>
      </c>
      <c r="AB35" s="111">
        <v>7</v>
      </c>
      <c r="AJ35" s="84" t="s">
        <v>150</v>
      </c>
      <c r="AK35" s="84" t="s">
        <v>151</v>
      </c>
    </row>
    <row r="36" spans="1:37">
      <c r="D36" s="152" t="s">
        <v>152</v>
      </c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 t="s">
        <v>0</v>
      </c>
      <c r="W36" s="158"/>
      <c r="X36" s="154"/>
    </row>
    <row r="37" spans="1:37">
      <c r="D37" s="152" t="s">
        <v>190</v>
      </c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 t="s">
        <v>0</v>
      </c>
      <c r="W37" s="158"/>
      <c r="X37" s="154"/>
    </row>
    <row r="38" spans="1:37">
      <c r="A38" s="106">
        <v>9</v>
      </c>
      <c r="B38" s="107" t="s">
        <v>179</v>
      </c>
      <c r="C38" s="108" t="s">
        <v>191</v>
      </c>
      <c r="D38" s="109" t="s">
        <v>192</v>
      </c>
      <c r="E38" s="110">
        <v>0.81</v>
      </c>
      <c r="F38" s="111" t="s">
        <v>146</v>
      </c>
      <c r="H38" s="112">
        <f>ROUND(E38*G38,2)</f>
        <v>0</v>
      </c>
      <c r="J38" s="112">
        <f>ROUND(E38*G38,2)</f>
        <v>0</v>
      </c>
      <c r="K38" s="113">
        <v>2.35745</v>
      </c>
      <c r="L38" s="113">
        <f>E38*K38</f>
        <v>1.9095345000000001</v>
      </c>
      <c r="N38" s="110">
        <f>E38*M38</f>
        <v>0</v>
      </c>
      <c r="O38" s="111">
        <v>23</v>
      </c>
      <c r="P38" s="111" t="s">
        <v>147</v>
      </c>
      <c r="V38" s="114" t="s">
        <v>107</v>
      </c>
      <c r="W38" s="115">
        <v>0.43</v>
      </c>
      <c r="X38" s="108" t="s">
        <v>193</v>
      </c>
      <c r="Y38" s="108" t="s">
        <v>191</v>
      </c>
      <c r="Z38" s="111" t="s">
        <v>183</v>
      </c>
      <c r="AB38" s="111" t="s">
        <v>86</v>
      </c>
      <c r="AJ38" s="84" t="s">
        <v>150</v>
      </c>
      <c r="AK38" s="84" t="s">
        <v>151</v>
      </c>
    </row>
    <row r="39" spans="1:37">
      <c r="D39" s="152" t="s">
        <v>194</v>
      </c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 t="s">
        <v>0</v>
      </c>
      <c r="W39" s="158"/>
      <c r="X39" s="154"/>
    </row>
    <row r="40" spans="1:37">
      <c r="D40" s="152" t="s">
        <v>195</v>
      </c>
      <c r="E40" s="153"/>
      <c r="F40" s="154"/>
      <c r="G40" s="155"/>
      <c r="H40" s="155"/>
      <c r="I40" s="155"/>
      <c r="J40" s="155"/>
      <c r="K40" s="156"/>
      <c r="L40" s="156"/>
      <c r="M40" s="153"/>
      <c r="N40" s="153"/>
      <c r="O40" s="154"/>
      <c r="P40" s="154"/>
      <c r="Q40" s="153"/>
      <c r="R40" s="153"/>
      <c r="S40" s="153"/>
      <c r="T40" s="157"/>
      <c r="U40" s="157"/>
      <c r="V40" s="157" t="s">
        <v>0</v>
      </c>
      <c r="W40" s="158"/>
      <c r="X40" s="154"/>
    </row>
    <row r="41" spans="1:37">
      <c r="D41" s="152" t="s">
        <v>196</v>
      </c>
      <c r="E41" s="153"/>
      <c r="F41" s="154"/>
      <c r="G41" s="155"/>
      <c r="H41" s="155"/>
      <c r="I41" s="155"/>
      <c r="J41" s="155"/>
      <c r="K41" s="156"/>
      <c r="L41" s="156"/>
      <c r="M41" s="153"/>
      <c r="N41" s="153"/>
      <c r="O41" s="154"/>
      <c r="P41" s="154"/>
      <c r="Q41" s="153"/>
      <c r="R41" s="153"/>
      <c r="S41" s="153"/>
      <c r="T41" s="157"/>
      <c r="U41" s="157"/>
      <c r="V41" s="157" t="s">
        <v>0</v>
      </c>
      <c r="W41" s="158"/>
      <c r="X41" s="154"/>
    </row>
    <row r="42" spans="1:37">
      <c r="D42" s="152" t="s">
        <v>197</v>
      </c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 t="s">
        <v>0</v>
      </c>
      <c r="W42" s="158"/>
      <c r="X42" s="154"/>
    </row>
    <row r="43" spans="1:37">
      <c r="D43" s="159" t="s">
        <v>198</v>
      </c>
      <c r="E43" s="160">
        <f>J43</f>
        <v>0</v>
      </c>
      <c r="H43" s="160">
        <f>SUM(H30:H42)</f>
        <v>0</v>
      </c>
      <c r="I43" s="160">
        <f>SUM(I30:I42)</f>
        <v>0</v>
      </c>
      <c r="J43" s="160">
        <f>SUM(J30:J42)</f>
        <v>0</v>
      </c>
      <c r="L43" s="161">
        <f>SUM(L30:L42)</f>
        <v>3.49016942</v>
      </c>
      <c r="N43" s="162">
        <f>SUM(N30:N42)</f>
        <v>0</v>
      </c>
      <c r="W43" s="115">
        <f>SUM(W30:W42)</f>
        <v>0.85599999999999998</v>
      </c>
    </row>
    <row r="45" spans="1:37">
      <c r="B45" s="108" t="s">
        <v>199</v>
      </c>
    </row>
    <row r="46" spans="1:37">
      <c r="A46" s="106">
        <v>10</v>
      </c>
      <c r="B46" s="107" t="s">
        <v>179</v>
      </c>
      <c r="C46" s="108" t="s">
        <v>200</v>
      </c>
      <c r="D46" s="109" t="s">
        <v>201</v>
      </c>
      <c r="E46" s="110">
        <v>0.85</v>
      </c>
      <c r="F46" s="111" t="s">
        <v>146</v>
      </c>
      <c r="H46" s="112">
        <f>ROUND(E46*G46,2)</f>
        <v>0</v>
      </c>
      <c r="J46" s="112">
        <f>ROUND(E46*G46,2)</f>
        <v>0</v>
      </c>
      <c r="K46" s="113">
        <v>1.87035</v>
      </c>
      <c r="L46" s="113">
        <f>E46*K46</f>
        <v>1.5897975</v>
      </c>
      <c r="N46" s="110">
        <f>E46*M46</f>
        <v>0</v>
      </c>
      <c r="O46" s="111">
        <v>23</v>
      </c>
      <c r="P46" s="111" t="s">
        <v>147</v>
      </c>
      <c r="V46" s="114" t="s">
        <v>107</v>
      </c>
      <c r="W46" s="115">
        <v>3.137</v>
      </c>
      <c r="X46" s="108" t="s">
        <v>202</v>
      </c>
      <c r="Y46" s="108" t="s">
        <v>200</v>
      </c>
      <c r="Z46" s="111" t="s">
        <v>203</v>
      </c>
      <c r="AB46" s="111" t="s">
        <v>86</v>
      </c>
      <c r="AJ46" s="84" t="s">
        <v>150</v>
      </c>
      <c r="AK46" s="84" t="s">
        <v>151</v>
      </c>
    </row>
    <row r="47" spans="1:37">
      <c r="D47" s="152" t="s">
        <v>204</v>
      </c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 t="s">
        <v>0</v>
      </c>
      <c r="W47" s="158"/>
      <c r="X47" s="154"/>
    </row>
    <row r="48" spans="1:37">
      <c r="D48" s="152" t="s">
        <v>205</v>
      </c>
      <c r="E48" s="153"/>
      <c r="F48" s="154"/>
      <c r="G48" s="155"/>
      <c r="H48" s="155"/>
      <c r="I48" s="155"/>
      <c r="J48" s="155"/>
      <c r="K48" s="156"/>
      <c r="L48" s="156"/>
      <c r="M48" s="153"/>
      <c r="N48" s="153"/>
      <c r="O48" s="154"/>
      <c r="P48" s="154"/>
      <c r="Q48" s="153"/>
      <c r="R48" s="153"/>
      <c r="S48" s="153"/>
      <c r="T48" s="157"/>
      <c r="U48" s="157"/>
      <c r="V48" s="157" t="s">
        <v>0</v>
      </c>
      <c r="W48" s="158"/>
      <c r="X48" s="154"/>
    </row>
    <row r="49" spans="1:37">
      <c r="A49" s="106">
        <v>11</v>
      </c>
      <c r="B49" s="107" t="s">
        <v>179</v>
      </c>
      <c r="C49" s="108" t="s">
        <v>206</v>
      </c>
      <c r="D49" s="109" t="s">
        <v>207</v>
      </c>
      <c r="E49" s="110">
        <v>0.32</v>
      </c>
      <c r="F49" s="111" t="s">
        <v>146</v>
      </c>
      <c r="H49" s="112">
        <f>ROUND(E49*G49,2)</f>
        <v>0</v>
      </c>
      <c r="J49" s="112">
        <f>ROUND(E49*G49,2)</f>
        <v>0</v>
      </c>
      <c r="K49" s="113">
        <v>2.0790000000000002</v>
      </c>
      <c r="L49" s="113">
        <f>E49*K49</f>
        <v>0.66528000000000009</v>
      </c>
      <c r="N49" s="110">
        <f>E49*M49</f>
        <v>0</v>
      </c>
      <c r="O49" s="111">
        <v>23</v>
      </c>
      <c r="P49" s="111" t="s">
        <v>147</v>
      </c>
      <c r="V49" s="114" t="s">
        <v>107</v>
      </c>
      <c r="W49" s="115">
        <v>1.583</v>
      </c>
      <c r="X49" s="108" t="s">
        <v>208</v>
      </c>
      <c r="Y49" s="108" t="s">
        <v>206</v>
      </c>
      <c r="Z49" s="111" t="s">
        <v>203</v>
      </c>
      <c r="AB49" s="111">
        <v>7</v>
      </c>
      <c r="AJ49" s="84" t="s">
        <v>150</v>
      </c>
      <c r="AK49" s="84" t="s">
        <v>151</v>
      </c>
    </row>
    <row r="50" spans="1:37">
      <c r="D50" s="152" t="s">
        <v>209</v>
      </c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 t="s">
        <v>0</v>
      </c>
      <c r="W50" s="158"/>
      <c r="X50" s="154"/>
    </row>
    <row r="51" spans="1:37">
      <c r="D51" s="152" t="s">
        <v>210</v>
      </c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 t="s">
        <v>0</v>
      </c>
      <c r="W51" s="158"/>
      <c r="X51" s="154"/>
    </row>
    <row r="52" spans="1:37" ht="25.5">
      <c r="A52" s="106">
        <v>12</v>
      </c>
      <c r="B52" s="107" t="s">
        <v>211</v>
      </c>
      <c r="C52" s="108" t="s">
        <v>212</v>
      </c>
      <c r="D52" s="109" t="s">
        <v>213</v>
      </c>
      <c r="E52" s="110">
        <v>4</v>
      </c>
      <c r="F52" s="111" t="s">
        <v>214</v>
      </c>
      <c r="H52" s="112">
        <f>ROUND(E52*G52,2)</f>
        <v>0</v>
      </c>
      <c r="J52" s="112">
        <f>ROUND(E52*G52,2)</f>
        <v>0</v>
      </c>
      <c r="K52" s="113">
        <v>0.12152</v>
      </c>
      <c r="L52" s="113">
        <f>E52*K52</f>
        <v>0.48608000000000001</v>
      </c>
      <c r="N52" s="110">
        <f>E52*M52</f>
        <v>0</v>
      </c>
      <c r="O52" s="111">
        <v>23</v>
      </c>
      <c r="P52" s="111" t="s">
        <v>147</v>
      </c>
      <c r="V52" s="114" t="s">
        <v>107</v>
      </c>
      <c r="W52" s="115">
        <v>1.3</v>
      </c>
      <c r="X52" s="108" t="s">
        <v>215</v>
      </c>
      <c r="Y52" s="108" t="s">
        <v>212</v>
      </c>
      <c r="Z52" s="111" t="s">
        <v>216</v>
      </c>
      <c r="AB52" s="111" t="s">
        <v>86</v>
      </c>
      <c r="AJ52" s="84" t="s">
        <v>150</v>
      </c>
      <c r="AK52" s="84" t="s">
        <v>151</v>
      </c>
    </row>
    <row r="53" spans="1:37">
      <c r="D53" s="152" t="s">
        <v>217</v>
      </c>
      <c r="E53" s="153"/>
      <c r="F53" s="154"/>
      <c r="G53" s="155"/>
      <c r="H53" s="155"/>
      <c r="I53" s="155"/>
      <c r="J53" s="155"/>
      <c r="K53" s="156"/>
      <c r="L53" s="156"/>
      <c r="M53" s="153"/>
      <c r="N53" s="153"/>
      <c r="O53" s="154"/>
      <c r="P53" s="154"/>
      <c r="Q53" s="153"/>
      <c r="R53" s="153"/>
      <c r="S53" s="153"/>
      <c r="T53" s="157"/>
      <c r="U53" s="157"/>
      <c r="V53" s="157" t="s">
        <v>0</v>
      </c>
      <c r="W53" s="158"/>
      <c r="X53" s="154"/>
    </row>
    <row r="54" spans="1:37">
      <c r="D54" s="152" t="s">
        <v>218</v>
      </c>
      <c r="E54" s="153"/>
      <c r="F54" s="154"/>
      <c r="G54" s="155"/>
      <c r="H54" s="155"/>
      <c r="I54" s="155"/>
      <c r="J54" s="155"/>
      <c r="K54" s="156"/>
      <c r="L54" s="156"/>
      <c r="M54" s="153"/>
      <c r="N54" s="153"/>
      <c r="O54" s="154"/>
      <c r="P54" s="154"/>
      <c r="Q54" s="153"/>
      <c r="R54" s="153"/>
      <c r="S54" s="153"/>
      <c r="T54" s="157"/>
      <c r="U54" s="157"/>
      <c r="V54" s="157" t="s">
        <v>0</v>
      </c>
      <c r="W54" s="158"/>
      <c r="X54" s="154"/>
    </row>
    <row r="55" spans="1:37">
      <c r="A55" s="106">
        <v>13</v>
      </c>
      <c r="B55" s="107" t="s">
        <v>211</v>
      </c>
      <c r="C55" s="108" t="s">
        <v>219</v>
      </c>
      <c r="D55" s="109" t="s">
        <v>220</v>
      </c>
      <c r="E55" s="110">
        <v>1.7</v>
      </c>
      <c r="F55" s="111" t="s">
        <v>221</v>
      </c>
      <c r="H55" s="112">
        <f>ROUND(E55*G55,2)</f>
        <v>0</v>
      </c>
      <c r="J55" s="112">
        <f>ROUND(E55*G55,2)</f>
        <v>0</v>
      </c>
      <c r="K55" s="113">
        <v>5.9999999999999995E-4</v>
      </c>
      <c r="L55" s="113">
        <f>E55*K55</f>
        <v>1.0199999999999999E-3</v>
      </c>
      <c r="N55" s="110">
        <f>E55*M55</f>
        <v>0</v>
      </c>
      <c r="O55" s="111">
        <v>23</v>
      </c>
      <c r="P55" s="111" t="s">
        <v>147</v>
      </c>
      <c r="V55" s="114" t="s">
        <v>107</v>
      </c>
      <c r="W55" s="115">
        <v>0.374</v>
      </c>
      <c r="X55" s="108" t="s">
        <v>222</v>
      </c>
      <c r="Y55" s="108" t="s">
        <v>219</v>
      </c>
      <c r="Z55" s="111" t="s">
        <v>216</v>
      </c>
      <c r="AB55" s="111">
        <v>7</v>
      </c>
      <c r="AJ55" s="84" t="s">
        <v>150</v>
      </c>
      <c r="AK55" s="84" t="s">
        <v>151</v>
      </c>
    </row>
    <row r="56" spans="1:37">
      <c r="D56" s="152" t="s">
        <v>223</v>
      </c>
      <c r="E56" s="153"/>
      <c r="F56" s="154"/>
      <c r="G56" s="155"/>
      <c r="H56" s="155"/>
      <c r="I56" s="155"/>
      <c r="J56" s="155"/>
      <c r="K56" s="156"/>
      <c r="L56" s="156"/>
      <c r="M56" s="153"/>
      <c r="N56" s="153"/>
      <c r="O56" s="154"/>
      <c r="P56" s="154"/>
      <c r="Q56" s="153"/>
      <c r="R56" s="153"/>
      <c r="S56" s="153"/>
      <c r="T56" s="157"/>
      <c r="U56" s="157"/>
      <c r="V56" s="157" t="s">
        <v>0</v>
      </c>
      <c r="W56" s="158"/>
      <c r="X56" s="154"/>
    </row>
    <row r="57" spans="1:37">
      <c r="D57" s="152" t="s">
        <v>224</v>
      </c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 t="s">
        <v>0</v>
      </c>
      <c r="W57" s="158"/>
      <c r="X57" s="154"/>
    </row>
    <row r="58" spans="1:37">
      <c r="A58" s="106">
        <v>14</v>
      </c>
      <c r="B58" s="107" t="s">
        <v>225</v>
      </c>
      <c r="C58" s="108" t="s">
        <v>226</v>
      </c>
      <c r="D58" s="109" t="s">
        <v>227</v>
      </c>
      <c r="E58" s="110">
        <v>5.7229999999999999</v>
      </c>
      <c r="F58" s="111" t="s">
        <v>214</v>
      </c>
      <c r="I58" s="112">
        <f>ROUND(E58*G58,2)</f>
        <v>0</v>
      </c>
      <c r="J58" s="112">
        <f>ROUND(E58*G58,2)</f>
        <v>0</v>
      </c>
      <c r="L58" s="113">
        <f>E58*K58</f>
        <v>0</v>
      </c>
      <c r="N58" s="110">
        <f>E58*M58</f>
        <v>0</v>
      </c>
      <c r="O58" s="111">
        <v>23</v>
      </c>
      <c r="P58" s="111" t="s">
        <v>147</v>
      </c>
      <c r="V58" s="114" t="s">
        <v>100</v>
      </c>
      <c r="X58" s="108" t="s">
        <v>226</v>
      </c>
      <c r="Y58" s="108" t="s">
        <v>226</v>
      </c>
      <c r="Z58" s="111" t="s">
        <v>183</v>
      </c>
      <c r="AA58" s="108" t="s">
        <v>147</v>
      </c>
      <c r="AB58" s="111">
        <v>2</v>
      </c>
      <c r="AJ58" s="84" t="s">
        <v>228</v>
      </c>
      <c r="AK58" s="84" t="s">
        <v>151</v>
      </c>
    </row>
    <row r="59" spans="1:37">
      <c r="D59" s="152" t="s">
        <v>229</v>
      </c>
      <c r="E59" s="153"/>
      <c r="F59" s="154"/>
      <c r="G59" s="155"/>
      <c r="H59" s="155"/>
      <c r="I59" s="155"/>
      <c r="J59" s="155"/>
      <c r="K59" s="156"/>
      <c r="L59" s="156"/>
      <c r="M59" s="153"/>
      <c r="N59" s="153"/>
      <c r="O59" s="154"/>
      <c r="P59" s="154"/>
      <c r="Q59" s="153"/>
      <c r="R59" s="153"/>
      <c r="S59" s="153"/>
      <c r="T59" s="157"/>
      <c r="U59" s="157"/>
      <c r="V59" s="157" t="s">
        <v>0</v>
      </c>
      <c r="W59" s="158"/>
      <c r="X59" s="154"/>
    </row>
    <row r="60" spans="1:37" ht="25.5">
      <c r="A60" s="106">
        <v>15</v>
      </c>
      <c r="B60" s="107" t="s">
        <v>211</v>
      </c>
      <c r="C60" s="108" t="s">
        <v>230</v>
      </c>
      <c r="D60" s="109" t="s">
        <v>231</v>
      </c>
      <c r="E60" s="110">
        <v>1</v>
      </c>
      <c r="F60" s="111" t="s">
        <v>214</v>
      </c>
      <c r="H60" s="112">
        <f>ROUND(E60*G60,2)</f>
        <v>0</v>
      </c>
      <c r="J60" s="112">
        <f>ROUND(E60*G60,2)</f>
        <v>0</v>
      </c>
      <c r="K60" s="113">
        <v>6.9999999999999999E-4</v>
      </c>
      <c r="L60" s="113">
        <f>E60*K60</f>
        <v>6.9999999999999999E-4</v>
      </c>
      <c r="N60" s="110">
        <f>E60*M60</f>
        <v>0</v>
      </c>
      <c r="O60" s="111">
        <v>23</v>
      </c>
      <c r="P60" s="111" t="s">
        <v>147</v>
      </c>
      <c r="V60" s="114" t="s">
        <v>107</v>
      </c>
      <c r="W60" s="115">
        <v>0.3</v>
      </c>
      <c r="X60" s="108" t="s">
        <v>232</v>
      </c>
      <c r="Y60" s="108" t="s">
        <v>230</v>
      </c>
      <c r="Z60" s="111" t="s">
        <v>216</v>
      </c>
      <c r="AB60" s="111">
        <v>7</v>
      </c>
      <c r="AJ60" s="84" t="s">
        <v>150</v>
      </c>
      <c r="AK60" s="84" t="s">
        <v>151</v>
      </c>
    </row>
    <row r="61" spans="1:37">
      <c r="D61" s="152" t="s">
        <v>233</v>
      </c>
      <c r="E61" s="153"/>
      <c r="F61" s="154"/>
      <c r="G61" s="155"/>
      <c r="H61" s="155"/>
      <c r="I61" s="155"/>
      <c r="J61" s="155"/>
      <c r="K61" s="156"/>
      <c r="L61" s="156"/>
      <c r="M61" s="153"/>
      <c r="N61" s="153"/>
      <c r="O61" s="154"/>
      <c r="P61" s="154"/>
      <c r="Q61" s="153"/>
      <c r="R61" s="153"/>
      <c r="S61" s="153"/>
      <c r="T61" s="157"/>
      <c r="U61" s="157"/>
      <c r="V61" s="157" t="s">
        <v>0</v>
      </c>
      <c r="W61" s="158"/>
      <c r="X61" s="154"/>
    </row>
    <row r="62" spans="1:37">
      <c r="D62" s="152" t="s">
        <v>234</v>
      </c>
      <c r="E62" s="153"/>
      <c r="F62" s="154"/>
      <c r="G62" s="155"/>
      <c r="H62" s="155"/>
      <c r="I62" s="155"/>
      <c r="J62" s="155"/>
      <c r="K62" s="156"/>
      <c r="L62" s="156"/>
      <c r="M62" s="153"/>
      <c r="N62" s="153"/>
      <c r="O62" s="154"/>
      <c r="P62" s="154"/>
      <c r="Q62" s="153"/>
      <c r="R62" s="153"/>
      <c r="S62" s="153"/>
      <c r="T62" s="157"/>
      <c r="U62" s="157"/>
      <c r="V62" s="157" t="s">
        <v>0</v>
      </c>
      <c r="W62" s="158"/>
      <c r="X62" s="154"/>
    </row>
    <row r="63" spans="1:37">
      <c r="A63" s="106">
        <v>16</v>
      </c>
      <c r="B63" s="107" t="s">
        <v>225</v>
      </c>
      <c r="C63" s="108" t="s">
        <v>235</v>
      </c>
      <c r="D63" s="109" t="s">
        <v>236</v>
      </c>
      <c r="E63" s="110">
        <v>1</v>
      </c>
      <c r="F63" s="111" t="s">
        <v>214</v>
      </c>
      <c r="I63" s="112">
        <f>ROUND(E63*G63,2)</f>
        <v>0</v>
      </c>
      <c r="J63" s="112">
        <f>ROUND(E63*G63,2)</f>
        <v>0</v>
      </c>
      <c r="L63" s="113">
        <f>E63*K63</f>
        <v>0</v>
      </c>
      <c r="N63" s="110">
        <f>E63*M63</f>
        <v>0</v>
      </c>
      <c r="O63" s="111">
        <v>23</v>
      </c>
      <c r="P63" s="111" t="s">
        <v>147</v>
      </c>
      <c r="V63" s="114" t="s">
        <v>100</v>
      </c>
      <c r="X63" s="108" t="s">
        <v>235</v>
      </c>
      <c r="Y63" s="108" t="s">
        <v>235</v>
      </c>
      <c r="Z63" s="111" t="s">
        <v>183</v>
      </c>
      <c r="AA63" s="108" t="s">
        <v>147</v>
      </c>
      <c r="AB63" s="111">
        <v>2</v>
      </c>
      <c r="AJ63" s="84" t="s">
        <v>228</v>
      </c>
      <c r="AK63" s="84" t="s">
        <v>151</v>
      </c>
    </row>
    <row r="64" spans="1:37">
      <c r="D64" s="159" t="s">
        <v>237</v>
      </c>
      <c r="E64" s="160">
        <f>J64</f>
        <v>0</v>
      </c>
      <c r="H64" s="160">
        <f>SUM(H45:H63)</f>
        <v>0</v>
      </c>
      <c r="I64" s="160">
        <f>SUM(I45:I63)</f>
        <v>0</v>
      </c>
      <c r="J64" s="160">
        <f>SUM(J45:J63)</f>
        <v>0</v>
      </c>
      <c r="L64" s="161">
        <f>SUM(L45:L63)</f>
        <v>2.7428775000000001</v>
      </c>
      <c r="N64" s="162">
        <f>SUM(N45:N63)</f>
        <v>0</v>
      </c>
      <c r="W64" s="115">
        <f>SUM(W45:W63)</f>
        <v>6.6939999999999991</v>
      </c>
    </row>
    <row r="66" spans="1:37">
      <c r="B66" s="108" t="s">
        <v>238</v>
      </c>
    </row>
    <row r="67" spans="1:37">
      <c r="A67" s="106">
        <v>17</v>
      </c>
      <c r="B67" s="107" t="s">
        <v>211</v>
      </c>
      <c r="C67" s="108" t="s">
        <v>239</v>
      </c>
      <c r="D67" s="109" t="s">
        <v>240</v>
      </c>
      <c r="E67" s="110">
        <v>6.2329999999999997</v>
      </c>
      <c r="F67" s="111" t="s">
        <v>241</v>
      </c>
      <c r="H67" s="112">
        <f>ROUND(E67*G67,2)</f>
        <v>0</v>
      </c>
      <c r="J67" s="112">
        <f>ROUND(E67*G67,2)</f>
        <v>0</v>
      </c>
      <c r="L67" s="113">
        <f>E67*K67</f>
        <v>0</v>
      </c>
      <c r="N67" s="110">
        <f>E67*M67</f>
        <v>0</v>
      </c>
      <c r="O67" s="111">
        <v>23</v>
      </c>
      <c r="P67" s="111" t="s">
        <v>147</v>
      </c>
      <c r="V67" s="114" t="s">
        <v>107</v>
      </c>
      <c r="W67" s="115">
        <v>6.7569999999999997</v>
      </c>
      <c r="X67" s="108" t="s">
        <v>242</v>
      </c>
      <c r="Y67" s="108" t="s">
        <v>239</v>
      </c>
      <c r="Z67" s="111" t="s">
        <v>243</v>
      </c>
      <c r="AB67" s="111" t="s">
        <v>86</v>
      </c>
      <c r="AJ67" s="84" t="s">
        <v>150</v>
      </c>
      <c r="AK67" s="84" t="s">
        <v>151</v>
      </c>
    </row>
    <row r="68" spans="1:37">
      <c r="D68" s="159" t="s">
        <v>244</v>
      </c>
      <c r="E68" s="160">
        <f>J68</f>
        <v>0</v>
      </c>
      <c r="H68" s="160">
        <f>SUM(H66:H67)</f>
        <v>0</v>
      </c>
      <c r="I68" s="160">
        <f>SUM(I66:I67)</f>
        <v>0</v>
      </c>
      <c r="J68" s="160">
        <f>SUM(J66:J67)</f>
        <v>0</v>
      </c>
      <c r="L68" s="161">
        <f>SUM(L66:L67)</f>
        <v>0</v>
      </c>
      <c r="N68" s="162">
        <f>SUM(N66:N67)</f>
        <v>0</v>
      </c>
      <c r="W68" s="115">
        <f>SUM(W66:W67)</f>
        <v>6.7569999999999997</v>
      </c>
    </row>
    <row r="70" spans="1:37">
      <c r="D70" s="159" t="s">
        <v>245</v>
      </c>
      <c r="E70" s="162">
        <f>J70</f>
        <v>0</v>
      </c>
      <c r="H70" s="160">
        <f>+H28+H43+H64+H68</f>
        <v>0</v>
      </c>
      <c r="I70" s="160">
        <f>+I28+I43+I64+I68</f>
        <v>0</v>
      </c>
      <c r="J70" s="160">
        <f>+J28+J43+J64+J68</f>
        <v>0</v>
      </c>
      <c r="L70" s="161">
        <f>+L28+L43+L64+L68</f>
        <v>6.2330469199999996</v>
      </c>
      <c r="N70" s="162">
        <f>+N28+N43+N64+N68</f>
        <v>0</v>
      </c>
      <c r="W70" s="115">
        <f>+W28+W43+W64+W68</f>
        <v>21.36</v>
      </c>
    </row>
    <row r="72" spans="1:37">
      <c r="B72" s="151" t="s">
        <v>246</v>
      </c>
    </row>
    <row r="73" spans="1:37">
      <c r="B73" s="108" t="s">
        <v>247</v>
      </c>
    </row>
    <row r="74" spans="1:37" ht="25.5">
      <c r="A74" s="106">
        <v>18</v>
      </c>
      <c r="B74" s="107" t="s">
        <v>248</v>
      </c>
      <c r="C74" s="108" t="s">
        <v>249</v>
      </c>
      <c r="D74" s="109" t="s">
        <v>250</v>
      </c>
      <c r="E74" s="110">
        <v>1</v>
      </c>
      <c r="F74" s="111" t="s">
        <v>214</v>
      </c>
      <c r="H74" s="112">
        <f>ROUND(E74*G74,2)</f>
        <v>0</v>
      </c>
      <c r="J74" s="112">
        <f t="shared" ref="J74:J80" si="0">ROUND(E74*G74,2)</f>
        <v>0</v>
      </c>
      <c r="L74" s="113">
        <f t="shared" ref="L74:L80" si="1">E74*K74</f>
        <v>0</v>
      </c>
      <c r="N74" s="110">
        <f t="shared" ref="N74:N80" si="2">E74*M74</f>
        <v>0</v>
      </c>
      <c r="O74" s="111">
        <v>23</v>
      </c>
      <c r="P74" s="111" t="s">
        <v>147</v>
      </c>
      <c r="V74" s="114" t="s">
        <v>251</v>
      </c>
      <c r="W74" s="115">
        <v>4.4550000000000001</v>
      </c>
      <c r="X74" s="108" t="s">
        <v>252</v>
      </c>
      <c r="Y74" s="108" t="s">
        <v>249</v>
      </c>
      <c r="Z74" s="111" t="s">
        <v>216</v>
      </c>
      <c r="AB74" s="111">
        <v>7</v>
      </c>
      <c r="AJ74" s="84" t="s">
        <v>253</v>
      </c>
      <c r="AK74" s="84" t="s">
        <v>151</v>
      </c>
    </row>
    <row r="75" spans="1:37" ht="25.5">
      <c r="A75" s="106">
        <v>19</v>
      </c>
      <c r="B75" s="107" t="s">
        <v>225</v>
      </c>
      <c r="C75" s="108" t="s">
        <v>254</v>
      </c>
      <c r="D75" s="109" t="s">
        <v>255</v>
      </c>
      <c r="E75" s="110">
        <v>1</v>
      </c>
      <c r="F75" s="111" t="s">
        <v>214</v>
      </c>
      <c r="I75" s="112">
        <f>ROUND(E75*G75,2)</f>
        <v>0</v>
      </c>
      <c r="J75" s="112">
        <f t="shared" si="0"/>
        <v>0</v>
      </c>
      <c r="L75" s="113">
        <f t="shared" si="1"/>
        <v>0</v>
      </c>
      <c r="N75" s="110">
        <f t="shared" si="2"/>
        <v>0</v>
      </c>
      <c r="O75" s="111">
        <v>23</v>
      </c>
      <c r="P75" s="111" t="s">
        <v>147</v>
      </c>
      <c r="V75" s="114" t="s">
        <v>100</v>
      </c>
      <c r="X75" s="108" t="s">
        <v>254</v>
      </c>
      <c r="Y75" s="108" t="s">
        <v>254</v>
      </c>
      <c r="Z75" s="111" t="s">
        <v>256</v>
      </c>
      <c r="AA75" s="108" t="s">
        <v>147</v>
      </c>
      <c r="AB75" s="111">
        <v>8</v>
      </c>
      <c r="AJ75" s="84" t="s">
        <v>257</v>
      </c>
      <c r="AK75" s="84" t="s">
        <v>151</v>
      </c>
    </row>
    <row r="76" spans="1:37" ht="25.5">
      <c r="A76" s="106">
        <v>20</v>
      </c>
      <c r="B76" s="107" t="s">
        <v>248</v>
      </c>
      <c r="C76" s="108" t="s">
        <v>258</v>
      </c>
      <c r="D76" s="109" t="s">
        <v>259</v>
      </c>
      <c r="E76" s="110">
        <v>1</v>
      </c>
      <c r="F76" s="111" t="s">
        <v>214</v>
      </c>
      <c r="H76" s="112">
        <f>ROUND(E76*G76,2)</f>
        <v>0</v>
      </c>
      <c r="J76" s="112">
        <f t="shared" si="0"/>
        <v>0</v>
      </c>
      <c r="L76" s="113">
        <f t="shared" si="1"/>
        <v>0</v>
      </c>
      <c r="N76" s="110">
        <f t="shared" si="2"/>
        <v>0</v>
      </c>
      <c r="O76" s="111">
        <v>23</v>
      </c>
      <c r="P76" s="111" t="s">
        <v>147</v>
      </c>
      <c r="V76" s="114" t="s">
        <v>251</v>
      </c>
      <c r="W76" s="115">
        <v>1.02</v>
      </c>
      <c r="X76" s="108" t="s">
        <v>260</v>
      </c>
      <c r="Y76" s="108" t="s">
        <v>258</v>
      </c>
      <c r="Z76" s="111" t="s">
        <v>216</v>
      </c>
      <c r="AB76" s="111">
        <v>7</v>
      </c>
      <c r="AJ76" s="84" t="s">
        <v>253</v>
      </c>
      <c r="AK76" s="84" t="s">
        <v>151</v>
      </c>
    </row>
    <row r="77" spans="1:37" ht="25.5">
      <c r="A77" s="106">
        <v>21</v>
      </c>
      <c r="B77" s="107" t="s">
        <v>225</v>
      </c>
      <c r="C77" s="108" t="s">
        <v>261</v>
      </c>
      <c r="D77" s="109" t="s">
        <v>262</v>
      </c>
      <c r="E77" s="110">
        <v>1</v>
      </c>
      <c r="F77" s="111" t="s">
        <v>214</v>
      </c>
      <c r="I77" s="112">
        <f>ROUND(E77*G77,2)</f>
        <v>0</v>
      </c>
      <c r="J77" s="112">
        <f t="shared" si="0"/>
        <v>0</v>
      </c>
      <c r="L77" s="113">
        <f t="shared" si="1"/>
        <v>0</v>
      </c>
      <c r="N77" s="110">
        <f t="shared" si="2"/>
        <v>0</v>
      </c>
      <c r="O77" s="111">
        <v>23</v>
      </c>
      <c r="P77" s="111" t="s">
        <v>147</v>
      </c>
      <c r="V77" s="114" t="s">
        <v>100</v>
      </c>
      <c r="X77" s="108" t="s">
        <v>261</v>
      </c>
      <c r="Y77" s="108" t="s">
        <v>261</v>
      </c>
      <c r="Z77" s="111" t="s">
        <v>256</v>
      </c>
      <c r="AA77" s="108" t="s">
        <v>147</v>
      </c>
      <c r="AB77" s="111">
        <v>8</v>
      </c>
      <c r="AJ77" s="84" t="s">
        <v>257</v>
      </c>
      <c r="AK77" s="84" t="s">
        <v>151</v>
      </c>
    </row>
    <row r="78" spans="1:37" ht="25.5">
      <c r="A78" s="106">
        <v>22</v>
      </c>
      <c r="B78" s="107" t="s">
        <v>248</v>
      </c>
      <c r="C78" s="108" t="s">
        <v>263</v>
      </c>
      <c r="D78" s="109" t="s">
        <v>264</v>
      </c>
      <c r="E78" s="110">
        <v>2</v>
      </c>
      <c r="F78" s="111" t="s">
        <v>214</v>
      </c>
      <c r="H78" s="112">
        <f>ROUND(E78*G78,2)</f>
        <v>0</v>
      </c>
      <c r="J78" s="112">
        <f t="shared" si="0"/>
        <v>0</v>
      </c>
      <c r="L78" s="113">
        <f t="shared" si="1"/>
        <v>0</v>
      </c>
      <c r="N78" s="110">
        <f t="shared" si="2"/>
        <v>0</v>
      </c>
      <c r="O78" s="111">
        <v>23</v>
      </c>
      <c r="P78" s="111" t="s">
        <v>147</v>
      </c>
      <c r="V78" s="114" t="s">
        <v>251</v>
      </c>
      <c r="W78" s="115">
        <v>3.16</v>
      </c>
      <c r="X78" s="108" t="s">
        <v>265</v>
      </c>
      <c r="Y78" s="108" t="s">
        <v>263</v>
      </c>
      <c r="Z78" s="111" t="s">
        <v>216</v>
      </c>
      <c r="AB78" s="111">
        <v>7</v>
      </c>
      <c r="AJ78" s="84" t="s">
        <v>253</v>
      </c>
      <c r="AK78" s="84" t="s">
        <v>151</v>
      </c>
    </row>
    <row r="79" spans="1:37" ht="25.5">
      <c r="A79" s="106">
        <v>23</v>
      </c>
      <c r="B79" s="107" t="s">
        <v>225</v>
      </c>
      <c r="C79" s="108" t="s">
        <v>266</v>
      </c>
      <c r="D79" s="109" t="s">
        <v>267</v>
      </c>
      <c r="E79" s="110">
        <v>2</v>
      </c>
      <c r="F79" s="111" t="s">
        <v>214</v>
      </c>
      <c r="I79" s="112">
        <f>ROUND(E79*G79,2)</f>
        <v>0</v>
      </c>
      <c r="J79" s="112">
        <f t="shared" si="0"/>
        <v>0</v>
      </c>
      <c r="L79" s="113">
        <f t="shared" si="1"/>
        <v>0</v>
      </c>
      <c r="N79" s="110">
        <f t="shared" si="2"/>
        <v>0</v>
      </c>
      <c r="O79" s="111">
        <v>23</v>
      </c>
      <c r="P79" s="111" t="s">
        <v>147</v>
      </c>
      <c r="V79" s="114" t="s">
        <v>100</v>
      </c>
      <c r="X79" s="108" t="s">
        <v>266</v>
      </c>
      <c r="Y79" s="108" t="s">
        <v>266</v>
      </c>
      <c r="Z79" s="111" t="s">
        <v>256</v>
      </c>
      <c r="AA79" s="108" t="s">
        <v>147</v>
      </c>
      <c r="AB79" s="111">
        <v>8</v>
      </c>
      <c r="AJ79" s="84" t="s">
        <v>257</v>
      </c>
      <c r="AK79" s="84" t="s">
        <v>151</v>
      </c>
    </row>
    <row r="80" spans="1:37" ht="25.5">
      <c r="A80" s="106">
        <v>24</v>
      </c>
      <c r="B80" s="107" t="s">
        <v>248</v>
      </c>
      <c r="C80" s="108" t="s">
        <v>268</v>
      </c>
      <c r="D80" s="109" t="s">
        <v>269</v>
      </c>
      <c r="E80" s="110">
        <v>64.525999999999996</v>
      </c>
      <c r="F80" s="111" t="s">
        <v>58</v>
      </c>
      <c r="H80" s="112">
        <f>ROUND(E80*G80,2)</f>
        <v>0</v>
      </c>
      <c r="J80" s="112">
        <f t="shared" si="0"/>
        <v>0</v>
      </c>
      <c r="L80" s="113">
        <f t="shared" si="1"/>
        <v>0</v>
      </c>
      <c r="N80" s="110">
        <f t="shared" si="2"/>
        <v>0</v>
      </c>
      <c r="O80" s="111">
        <v>23</v>
      </c>
      <c r="P80" s="111" t="s">
        <v>147</v>
      </c>
      <c r="V80" s="114" t="s">
        <v>251</v>
      </c>
      <c r="X80" s="108" t="s">
        <v>270</v>
      </c>
      <c r="Y80" s="108" t="s">
        <v>268</v>
      </c>
      <c r="Z80" s="111" t="s">
        <v>271</v>
      </c>
      <c r="AB80" s="111" t="s">
        <v>86</v>
      </c>
      <c r="AJ80" s="84" t="s">
        <v>253</v>
      </c>
      <c r="AK80" s="84" t="s">
        <v>151</v>
      </c>
    </row>
    <row r="81" spans="4:23">
      <c r="D81" s="159" t="s">
        <v>272</v>
      </c>
      <c r="E81" s="160">
        <f>J81</f>
        <v>0</v>
      </c>
      <c r="H81" s="160">
        <f>SUM(H72:H80)</f>
        <v>0</v>
      </c>
      <c r="I81" s="160">
        <f>SUM(I72:I80)</f>
        <v>0</v>
      </c>
      <c r="J81" s="160">
        <f>SUM(J72:J80)</f>
        <v>0</v>
      </c>
      <c r="L81" s="161">
        <f>SUM(L72:L80)</f>
        <v>0</v>
      </c>
      <c r="N81" s="162">
        <f>SUM(N72:N80)</f>
        <v>0</v>
      </c>
      <c r="W81" s="115">
        <f>SUM(W72:W80)</f>
        <v>8.6349999999999998</v>
      </c>
    </row>
    <row r="83" spans="4:23">
      <c r="D83" s="159" t="s">
        <v>273</v>
      </c>
      <c r="E83" s="160">
        <f>J83</f>
        <v>0</v>
      </c>
      <c r="H83" s="160">
        <f>+H81</f>
        <v>0</v>
      </c>
      <c r="I83" s="160">
        <f>+I81</f>
        <v>0</v>
      </c>
      <c r="J83" s="160">
        <f>+J81</f>
        <v>0</v>
      </c>
      <c r="L83" s="161">
        <f>+L81</f>
        <v>0</v>
      </c>
      <c r="N83" s="162">
        <f>+N81</f>
        <v>0</v>
      </c>
      <c r="W83" s="115">
        <f>+W81</f>
        <v>8.6349999999999998</v>
      </c>
    </row>
    <row r="85" spans="4:23">
      <c r="D85" s="164" t="s">
        <v>274</v>
      </c>
      <c r="E85" s="160">
        <f>J85</f>
        <v>0</v>
      </c>
      <c r="H85" s="160">
        <f>+H70+H83</f>
        <v>0</v>
      </c>
      <c r="I85" s="160">
        <f>+I70+I83</f>
        <v>0</v>
      </c>
      <c r="J85" s="160">
        <f>+J70+J83</f>
        <v>0</v>
      </c>
      <c r="L85" s="161">
        <f>+L70+L83</f>
        <v>6.2330469199999996</v>
      </c>
      <c r="N85" s="162">
        <f>+N70+N83</f>
        <v>0</v>
      </c>
      <c r="W85" s="115">
        <f>+W70+W83</f>
        <v>29.994999999999997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97" t="s">
        <v>277</v>
      </c>
    </row>
    <row r="2" spans="1:6">
      <c r="A2" s="95" t="s">
        <v>117</v>
      </c>
      <c r="B2" s="96"/>
      <c r="C2" s="96"/>
      <c r="D2" s="97" t="s">
        <v>118</v>
      </c>
    </row>
    <row r="3" spans="1:6">
      <c r="A3" s="95" t="s">
        <v>15</v>
      </c>
      <c r="B3" s="96"/>
      <c r="C3" s="96"/>
      <c r="D3" s="97" t="s">
        <v>280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8"/>
      <c r="C8" s="99"/>
      <c r="D8" s="100"/>
    </row>
    <row r="9" spans="1:6">
      <c r="A9" s="101" t="s">
        <v>67</v>
      </c>
      <c r="B9" s="101" t="s">
        <v>68</v>
      </c>
      <c r="C9" s="101" t="s">
        <v>69</v>
      </c>
      <c r="D9" s="102" t="s">
        <v>70</v>
      </c>
      <c r="F9" s="84" t="s">
        <v>275</v>
      </c>
    </row>
    <row r="10" spans="1:6">
      <c r="A10" s="103"/>
      <c r="B10" s="103"/>
      <c r="C10" s="104"/>
      <c r="D10" s="105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2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6" sqref="A6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278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280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Prehlad!L28</f>
        <v>0</v>
      </c>
      <c r="F12" s="87">
        <f>Prehlad!N28</f>
        <v>0</v>
      </c>
      <c r="G12" s="87">
        <f>Prehlad!W28</f>
        <v>7.0530000000000008</v>
      </c>
    </row>
    <row r="13" spans="1:30">
      <c r="A13" s="84" t="s">
        <v>178</v>
      </c>
      <c r="E13" s="86">
        <f>Prehlad!L43</f>
        <v>3.49016942</v>
      </c>
      <c r="F13" s="87">
        <f>Prehlad!N43</f>
        <v>0</v>
      </c>
      <c r="G13" s="87">
        <f>Prehlad!W43</f>
        <v>0.85599999999999998</v>
      </c>
    </row>
    <row r="14" spans="1:30">
      <c r="A14" s="84" t="s">
        <v>199</v>
      </c>
      <c r="E14" s="86">
        <f>Prehlad!L64</f>
        <v>2.7428775000000001</v>
      </c>
      <c r="F14" s="87">
        <f>Prehlad!N64</f>
        <v>0</v>
      </c>
      <c r="G14" s="87">
        <f>Prehlad!W64</f>
        <v>6.6939999999999991</v>
      </c>
    </row>
    <row r="15" spans="1:30">
      <c r="A15" s="84" t="s">
        <v>238</v>
      </c>
      <c r="E15" s="86">
        <f>Prehlad!L68</f>
        <v>0</v>
      </c>
      <c r="F15" s="87">
        <f>Prehlad!N68</f>
        <v>0</v>
      </c>
      <c r="G15" s="87">
        <f>Prehlad!W68</f>
        <v>6.7569999999999997</v>
      </c>
    </row>
    <row r="16" spans="1:30">
      <c r="A16" s="84" t="s">
        <v>245</v>
      </c>
      <c r="E16" s="86">
        <f>Prehlad!L70</f>
        <v>6.2330469199999996</v>
      </c>
      <c r="F16" s="87">
        <f>Prehlad!N70</f>
        <v>0</v>
      </c>
      <c r="G16" s="87">
        <f>Prehlad!W70</f>
        <v>21.36</v>
      </c>
    </row>
    <row r="18" spans="1:7">
      <c r="A18" s="84" t="s">
        <v>247</v>
      </c>
      <c r="E18" s="86">
        <f>Prehlad!L81</f>
        <v>0</v>
      </c>
      <c r="F18" s="87">
        <f>Prehlad!N81</f>
        <v>0</v>
      </c>
      <c r="G18" s="87">
        <f>Prehlad!W81</f>
        <v>8.6349999999999998</v>
      </c>
    </row>
    <row r="19" spans="1:7">
      <c r="A19" s="84" t="s">
        <v>273</v>
      </c>
      <c r="E19" s="86">
        <f>Prehlad!L83</f>
        <v>0</v>
      </c>
      <c r="F19" s="87">
        <f>Prehlad!N83</f>
        <v>0</v>
      </c>
      <c r="G19" s="87">
        <f>Prehlad!W83</f>
        <v>8.6349999999999998</v>
      </c>
    </row>
    <row r="22" spans="1:7">
      <c r="A22" s="84" t="s">
        <v>274</v>
      </c>
      <c r="E22" s="86">
        <f>Prehlad!L85</f>
        <v>6.2330469199999996</v>
      </c>
      <c r="F22" s="87">
        <f>Prehlad!N85</f>
        <v>0</v>
      </c>
      <c r="G22" s="87">
        <f>Prehlad!W85</f>
        <v>29.994999999999997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D16" sqref="D16:F17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277</v>
      </c>
      <c r="H5" s="14"/>
      <c r="I5" s="15" t="s">
        <v>82</v>
      </c>
      <c r="J5" s="165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2"/>
      <c r="E16" s="142"/>
      <c r="F16" s="143"/>
      <c r="G16" s="33">
        <v>6</v>
      </c>
      <c r="H16" s="35" t="s">
        <v>127</v>
      </c>
      <c r="I16" s="73"/>
      <c r="J16" s="143">
        <v>0</v>
      </c>
    </row>
    <row r="17" spans="2:10" ht="18" customHeight="1">
      <c r="B17" s="36">
        <v>2</v>
      </c>
      <c r="C17" s="37" t="s">
        <v>93</v>
      </c>
      <c r="D17" s="144"/>
      <c r="E17" s="144"/>
      <c r="F17" s="143"/>
      <c r="G17" s="36">
        <v>7</v>
      </c>
      <c r="H17" s="38" t="s">
        <v>128</v>
      </c>
      <c r="I17" s="8"/>
      <c r="J17" s="145">
        <v>0</v>
      </c>
    </row>
    <row r="18" spans="2:10" ht="18" customHeight="1">
      <c r="B18" s="36">
        <v>3</v>
      </c>
      <c r="C18" s="37" t="s">
        <v>94</v>
      </c>
      <c r="D18" s="144"/>
      <c r="E18" s="144"/>
      <c r="F18" s="143">
        <f>D18+E18</f>
        <v>0</v>
      </c>
      <c r="G18" s="36">
        <v>8</v>
      </c>
      <c r="H18" s="38" t="s">
        <v>129</v>
      </c>
      <c r="I18" s="8"/>
      <c r="J18" s="145">
        <v>0</v>
      </c>
    </row>
    <row r="19" spans="2:10" ht="18" customHeight="1">
      <c r="B19" s="36">
        <v>4</v>
      </c>
      <c r="C19" s="37" t="s">
        <v>95</v>
      </c>
      <c r="D19" s="144"/>
      <c r="E19" s="144"/>
      <c r="F19" s="146">
        <f>D19+E19</f>
        <v>0</v>
      </c>
      <c r="G19" s="36">
        <v>9</v>
      </c>
      <c r="H19" s="38" t="s">
        <v>3</v>
      </c>
      <c r="I19" s="8"/>
      <c r="J19" s="145">
        <v>0</v>
      </c>
    </row>
    <row r="20" spans="2:10" ht="18" customHeight="1">
      <c r="B20" s="39">
        <v>5</v>
      </c>
      <c r="C20" s="40" t="s">
        <v>96</v>
      </c>
      <c r="D20" s="147">
        <f>SUM(D16:D19)</f>
        <v>0</v>
      </c>
      <c r="E20" s="148">
        <f>SUM(E16:E19)</f>
        <v>0</v>
      </c>
      <c r="F20" s="149">
        <f>SUM(F16:F19)</f>
        <v>0</v>
      </c>
      <c r="G20" s="41">
        <v>10</v>
      </c>
      <c r="I20" s="74" t="s">
        <v>97</v>
      </c>
      <c r="J20" s="149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3">
        <f>ROUND(((D16+E16+D17+E17+D18)*E22),2)</f>
        <v>0</v>
      </c>
      <c r="G22" s="36">
        <v>16</v>
      </c>
      <c r="H22" s="38" t="s">
        <v>102</v>
      </c>
      <c r="I22" s="75"/>
      <c r="J22" s="145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5">
        <f>ROUND(((D16+E16+D17+E17+D18)*E23),2)</f>
        <v>0</v>
      </c>
      <c r="G23" s="36">
        <v>17</v>
      </c>
      <c r="H23" s="38" t="s">
        <v>133</v>
      </c>
      <c r="I23" s="75"/>
      <c r="J23" s="145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5">
        <f>ROUND(((D16+E16+D17+E17+D18)*E24),2)</f>
        <v>0</v>
      </c>
      <c r="G24" s="36">
        <v>18</v>
      </c>
      <c r="H24" s="38" t="s">
        <v>134</v>
      </c>
      <c r="I24" s="75"/>
      <c r="J24" s="145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5">
        <f>ROUND(((D16+E16+D17+E17+D18+E18)*E25),2)</f>
        <v>0</v>
      </c>
      <c r="G25" s="36">
        <v>19</v>
      </c>
      <c r="H25" s="38" t="s">
        <v>3</v>
      </c>
      <c r="I25" s="75"/>
      <c r="J25" s="145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9">
        <f>SUM(F22:F25)</f>
        <v>0</v>
      </c>
      <c r="G26" s="39">
        <v>20</v>
      </c>
      <c r="H26" s="49"/>
      <c r="I26" s="50" t="s">
        <v>104</v>
      </c>
      <c r="J26" s="149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3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279</v>
      </c>
      <c r="I29" s="150">
        <f>J28-I30</f>
        <v>0</v>
      </c>
      <c r="J29" s="145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50">
        <f>SUMIF(Prehlad!O11:O9999,0,Prehlad!J11:J9999)</f>
        <v>0</v>
      </c>
      <c r="J30" s="145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9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2025-05-05T05:33:44Z</dcterms:modified>
</cp:coreProperties>
</file>