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1772088E-ACB0-4A21-A80E-7418A85AA04D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24" i="5"/>
  <c r="F24" i="5"/>
  <c r="E24" i="5"/>
  <c r="W118" i="3"/>
  <c r="N118" i="3"/>
  <c r="L118" i="3"/>
  <c r="G21" i="5"/>
  <c r="F21" i="5"/>
  <c r="E21" i="5"/>
  <c r="W116" i="3"/>
  <c r="N116" i="3"/>
  <c r="L116" i="3"/>
  <c r="G20" i="5"/>
  <c r="F20" i="5"/>
  <c r="E20" i="5"/>
  <c r="W114" i="3"/>
  <c r="N114" i="3"/>
  <c r="L114" i="3"/>
  <c r="I114" i="3"/>
  <c r="N113" i="3"/>
  <c r="L113" i="3"/>
  <c r="J113" i="3"/>
  <c r="J114" i="3" s="1"/>
  <c r="H113" i="3"/>
  <c r="N108" i="3"/>
  <c r="L108" i="3"/>
  <c r="J108" i="3"/>
  <c r="H108" i="3"/>
  <c r="G19" i="5"/>
  <c r="F19" i="5"/>
  <c r="E19" i="5"/>
  <c r="W105" i="3"/>
  <c r="N105" i="3"/>
  <c r="L105" i="3"/>
  <c r="N104" i="3"/>
  <c r="L104" i="3"/>
  <c r="J104" i="3"/>
  <c r="H104" i="3"/>
  <c r="N102" i="3"/>
  <c r="L102" i="3"/>
  <c r="J102" i="3"/>
  <c r="I102" i="3"/>
  <c r="N100" i="3"/>
  <c r="L100" i="3"/>
  <c r="J100" i="3"/>
  <c r="I100" i="3"/>
  <c r="N95" i="3"/>
  <c r="L95" i="3"/>
  <c r="J95" i="3"/>
  <c r="H95" i="3"/>
  <c r="N93" i="3"/>
  <c r="L93" i="3"/>
  <c r="J93" i="3"/>
  <c r="I93" i="3"/>
  <c r="N89" i="3"/>
  <c r="L89" i="3"/>
  <c r="J89" i="3"/>
  <c r="H89" i="3"/>
  <c r="G18" i="5"/>
  <c r="F18" i="5"/>
  <c r="E18" i="5"/>
  <c r="W86" i="3"/>
  <c r="N86" i="3"/>
  <c r="L86" i="3"/>
  <c r="H86" i="3"/>
  <c r="N84" i="3"/>
  <c r="L84" i="3"/>
  <c r="J84" i="3"/>
  <c r="I84" i="3"/>
  <c r="I86" i="3" s="1"/>
  <c r="N82" i="3"/>
  <c r="L82" i="3"/>
  <c r="J82" i="3"/>
  <c r="J86" i="3" s="1"/>
  <c r="H82" i="3"/>
  <c r="G16" i="5"/>
  <c r="F16" i="5"/>
  <c r="E16" i="5"/>
  <c r="W78" i="3"/>
  <c r="N78" i="3"/>
  <c r="L78" i="3"/>
  <c r="G15" i="5"/>
  <c r="F15" i="5"/>
  <c r="E15" i="5"/>
  <c r="W76" i="3"/>
  <c r="N76" i="3"/>
  <c r="L76" i="3"/>
  <c r="N75" i="3"/>
  <c r="L75" i="3"/>
  <c r="J75" i="3"/>
  <c r="I75" i="3"/>
  <c r="N74" i="3"/>
  <c r="L74" i="3"/>
  <c r="J74" i="3"/>
  <c r="I74" i="3"/>
  <c r="N73" i="3"/>
  <c r="L73" i="3"/>
  <c r="J73" i="3"/>
  <c r="I73" i="3"/>
  <c r="N71" i="3"/>
  <c r="L71" i="3"/>
  <c r="J71" i="3"/>
  <c r="H71" i="3"/>
  <c r="N70" i="3"/>
  <c r="L70" i="3"/>
  <c r="J70" i="3"/>
  <c r="H70" i="3"/>
  <c r="N69" i="3"/>
  <c r="L69" i="3"/>
  <c r="J69" i="3"/>
  <c r="H69" i="3"/>
  <c r="N67" i="3"/>
  <c r="L67" i="3"/>
  <c r="J67" i="3"/>
  <c r="I67" i="3"/>
  <c r="N66" i="3"/>
  <c r="L66" i="3"/>
  <c r="J66" i="3"/>
  <c r="I66" i="3"/>
  <c r="N63" i="3"/>
  <c r="L63" i="3"/>
  <c r="J63" i="3"/>
  <c r="H63" i="3"/>
  <c r="N59" i="3"/>
  <c r="L59" i="3"/>
  <c r="J59" i="3"/>
  <c r="H59" i="3"/>
  <c r="G14" i="5"/>
  <c r="F14" i="5"/>
  <c r="E14" i="5"/>
  <c r="W56" i="3"/>
  <c r="N56" i="3"/>
  <c r="L56" i="3"/>
  <c r="N54" i="3"/>
  <c r="L54" i="3"/>
  <c r="J54" i="3"/>
  <c r="I54" i="3"/>
  <c r="I56" i="3" s="1"/>
  <c r="N52" i="3"/>
  <c r="L52" i="3"/>
  <c r="J52" i="3"/>
  <c r="H52" i="3"/>
  <c r="N50" i="3"/>
  <c r="L50" i="3"/>
  <c r="J50" i="3"/>
  <c r="H50" i="3"/>
  <c r="N48" i="3"/>
  <c r="L48" i="3"/>
  <c r="J48" i="3"/>
  <c r="H48" i="3"/>
  <c r="N46" i="3"/>
  <c r="L46" i="3"/>
  <c r="J46" i="3"/>
  <c r="H46" i="3"/>
  <c r="N44" i="3"/>
  <c r="L44" i="3"/>
  <c r="J44" i="3"/>
  <c r="H44" i="3"/>
  <c r="N42" i="3"/>
  <c r="L42" i="3"/>
  <c r="J42" i="3"/>
  <c r="H42" i="3"/>
  <c r="N40" i="3"/>
  <c r="L40" i="3"/>
  <c r="J40" i="3"/>
  <c r="H40" i="3"/>
  <c r="N38" i="3"/>
  <c r="L38" i="3"/>
  <c r="J38" i="3"/>
  <c r="H38" i="3"/>
  <c r="G13" i="5"/>
  <c r="F13" i="5"/>
  <c r="E13" i="5"/>
  <c r="W35" i="3"/>
  <c r="N35" i="3"/>
  <c r="L35" i="3"/>
  <c r="I35" i="3"/>
  <c r="N32" i="3"/>
  <c r="L32" i="3"/>
  <c r="J32" i="3"/>
  <c r="J35" i="3" s="1"/>
  <c r="H32" i="3"/>
  <c r="H35" i="3" s="1"/>
  <c r="N30" i="3"/>
  <c r="L30" i="3"/>
  <c r="J30" i="3"/>
  <c r="H30" i="3"/>
  <c r="G12" i="5"/>
  <c r="F12" i="5"/>
  <c r="E12" i="5"/>
  <c r="W27" i="3"/>
  <c r="N27" i="3"/>
  <c r="L27" i="3"/>
  <c r="I27" i="3"/>
  <c r="N26" i="3"/>
  <c r="L26" i="3"/>
  <c r="J26" i="3"/>
  <c r="H26" i="3"/>
  <c r="N25" i="3"/>
  <c r="L25" i="3"/>
  <c r="J25" i="3"/>
  <c r="H25" i="3"/>
  <c r="N23" i="3"/>
  <c r="L23" i="3"/>
  <c r="J23" i="3"/>
  <c r="H23" i="3"/>
  <c r="N20" i="3"/>
  <c r="L20" i="3"/>
  <c r="J20" i="3"/>
  <c r="H20" i="3"/>
  <c r="N18" i="3"/>
  <c r="L18" i="3"/>
  <c r="J18" i="3"/>
  <c r="H18" i="3"/>
  <c r="N14" i="3"/>
  <c r="L14" i="3"/>
  <c r="J14" i="3"/>
  <c r="H14" i="3"/>
  <c r="J26" i="6"/>
  <c r="J20" i="6"/>
  <c r="F19" i="6"/>
  <c r="J14" i="6"/>
  <c r="F14" i="6"/>
  <c r="J13" i="6"/>
  <c r="F13" i="6"/>
  <c r="J12" i="6"/>
  <c r="F12" i="6"/>
  <c r="F1" i="6"/>
  <c r="B8" i="5"/>
  <c r="D8" i="3"/>
  <c r="H114" i="3" l="1"/>
  <c r="E114" i="3"/>
  <c r="I105" i="3"/>
  <c r="I116" i="3"/>
  <c r="H105" i="3"/>
  <c r="J105" i="3"/>
  <c r="E86" i="3"/>
  <c r="H76" i="3"/>
  <c r="I76" i="3"/>
  <c r="J76" i="3"/>
  <c r="E76" i="3" s="1"/>
  <c r="H56" i="3"/>
  <c r="J56" i="3"/>
  <c r="E56" i="3" s="1"/>
  <c r="E35" i="3"/>
  <c r="H27" i="3"/>
  <c r="J27" i="3"/>
  <c r="E27" i="3" s="1"/>
  <c r="J116" i="3" l="1"/>
  <c r="E116" i="3" s="1"/>
  <c r="E105" i="3"/>
  <c r="H116" i="3"/>
  <c r="I78" i="3"/>
  <c r="I118" i="3" s="1"/>
  <c r="J78" i="3"/>
  <c r="E78" i="3" s="1"/>
  <c r="H78" i="3"/>
  <c r="E20" i="6" l="1"/>
  <c r="J118" i="3"/>
  <c r="E118" i="3" s="1"/>
  <c r="H118" i="3"/>
  <c r="D20" i="6" l="1"/>
  <c r="F22" i="6"/>
  <c r="F25" i="6"/>
  <c r="F24" i="6"/>
  <c r="F23" i="6"/>
  <c r="F20" i="6"/>
  <c r="F26" i="6" l="1"/>
  <c r="J28" i="6" s="1"/>
  <c r="I29" i="6" s="1"/>
  <c r="J29" i="6" s="1"/>
  <c r="J31" i="6" l="1"/>
</calcChain>
</file>

<file path=xl/sharedStrings.xml><?xml version="1.0" encoding="utf-8"?>
<sst xmlns="http://schemas.openxmlformats.org/spreadsheetml/2006/main" count="785" uniqueCount="334">
  <si>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</si>
  <si>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</si>
  <si>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</si>
  <si>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</si>
  <si>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</si>
  <si>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</si>
  <si>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</si>
  <si>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</si>
  <si>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</si>
  <si>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</si>
  <si>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</si>
  <si>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</si>
  <si>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</si>
  <si>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</si>
  <si>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</si>
  <si>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</si>
  <si>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</si>
  <si>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</si>
  <si>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</si>
  <si>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</si>
  <si>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</si>
  <si>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</si>
  <si>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</si>
  <si>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</si>
  <si>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</si>
  <si>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</si>
  <si>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</si>
  <si>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</si>
  <si>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</si>
  <si>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</si>
  <si>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</si>
  <si>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</si>
  <si>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</si>
  <si>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</si>
  <si>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</si>
  <si>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</si>
  <si>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</si>
  <si>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</si>
  <si>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</si>
  <si>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</si>
  <si>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</si>
  <si>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</si>
  <si>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</si>
  <si>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</si>
  <si>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</si>
  <si>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</si>
  <si>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</si>
  <si>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</si>
  <si>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</si>
  <si>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</si>
  <si>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</si>
  <si>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</si>
  <si>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</si>
  <si>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</si>
  <si>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</si>
  <si>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</si>
  <si>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</si>
  <si>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</si>
  <si>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</si>
  <si>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</si>
  <si>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</si>
  <si>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</si>
  <si>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</si>
  <si>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</si>
  <si>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</si>
  <si>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</si>
  <si>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</si>
  <si>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</si>
  <si>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</si>
  <si>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</si>
  <si>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</si>
  <si>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</si>
  <si>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</si>
  <si>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</si>
  <si>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</si>
  <si>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</si>
  <si>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</si>
  <si>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</si>
  <si>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</si>
  <si>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</si>
  <si>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</si>
  <si>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</si>
  <si>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</si>
  <si>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</si>
  <si>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</si>
  <si>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</si>
  <si>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</si>
  <si>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</si>
  <si>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</si>
  <si>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</si>
  <si>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</si>
  <si>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</si>
  <si>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</si>
  <si>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</si>
  <si>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</si>
  <si>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</si>
  <si>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</si>
  <si>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</si>
  <si>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</si>
  <si>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</si>
  <si>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</si>
  <si>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</si>
  <si>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</si>
  <si>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</si>
  <si>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</si>
  <si>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</si>
  <si>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</si>
  <si>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</si>
  <si>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</si>
  <si>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</si>
  <si>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</si>
  <si>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</si>
  <si>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</si>
  <si>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</si>
  <si>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</si>
  <si>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</si>
  <si>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</si>
  <si>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</si>
  <si>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</si>
  <si>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</si>
  <si>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SO.04 Drobná architektúra - mobiliár</t>
  </si>
  <si>
    <t>Časť : SO.04.01 Lavičky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</si>
  <si>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</si>
  <si>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</si>
  <si>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</si>
  <si>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</si>
  <si>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</si>
  <si>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</si>
  <si>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</si>
  <si>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</si>
  <si>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</si>
  <si>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</si>
  <si>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</si>
  <si>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</si>
  <si>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</si>
  <si>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</si>
  <si>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</si>
  <si>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</si>
  <si>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</si>
  <si>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</si>
  <si>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</si>
  <si>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</si>
  <si>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</si>
  <si>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</si>
  <si>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122201101</t>
  </si>
  <si>
    <t>Odkopávky a prekopávky nezapaž. v horn. tr. 3 do 100 m3</t>
  </si>
  <si>
    <t>m3</t>
  </si>
  <si>
    <t xml:space="preserve">                    </t>
  </si>
  <si>
    <t>12220-1101</t>
  </si>
  <si>
    <t>45.11.21</t>
  </si>
  <si>
    <t>EK</t>
  </si>
  <si>
    <t>S</t>
  </si>
  <si>
    <t>lavičky</t>
  </si>
  <si>
    <t>1,7*0,9*0,51*13 =   10,144</t>
  </si>
  <si>
    <t>1,7*0,9*0,25*4 =   1,530</t>
  </si>
  <si>
    <t>122201109</t>
  </si>
  <si>
    <t>Príplatok za lepivosť horniny tr.3</t>
  </si>
  <si>
    <t>12220-1109</t>
  </si>
  <si>
    <t>11,674*0,6 =   7,004</t>
  </si>
  <si>
    <t>272</t>
  </si>
  <si>
    <t>132211101</t>
  </si>
  <si>
    <t>Hĺbenie rýh šírka do 60 cm v hornine 3 ručne</t>
  </si>
  <si>
    <t>13221-1101</t>
  </si>
  <si>
    <t>0,8*0,24*0,2*20*2 =   1,536</t>
  </si>
  <si>
    <t>0,6*0,24*0,2*2*2 =   0,115</t>
  </si>
  <si>
    <t>162301102</t>
  </si>
  <si>
    <t>Vodorovné premiestnenie výkopu do 1000 m horn. tr. 1-4</t>
  </si>
  <si>
    <t>16230-1102</t>
  </si>
  <si>
    <t>45.11.24</t>
  </si>
  <si>
    <t>11,674+1,651 =   13,325</t>
  </si>
  <si>
    <t>167101100</t>
  </si>
  <si>
    <t>Nakladanie výkopku tr.1-4 ručne</t>
  </si>
  <si>
    <t>16710-1100</t>
  </si>
  <si>
    <t>171201201</t>
  </si>
  <si>
    <t>Uloženie sypaniny na skládku</t>
  </si>
  <si>
    <t>17120-1201</t>
  </si>
  <si>
    <t xml:space="preserve">1 - ZEMNE PRÁCE  spolu: </t>
  </si>
  <si>
    <t>2 - ZÁKLADY</t>
  </si>
  <si>
    <t>215901101</t>
  </si>
  <si>
    <t>Zhutnenie podložia z hor. súdr. do 92%PS a nesúdr. Id do 0,8</t>
  </si>
  <si>
    <t>m2</t>
  </si>
  <si>
    <t>21590-1101</t>
  </si>
  <si>
    <t>1,7*0,9*(13+4) =   26,010</t>
  </si>
  <si>
    <t>011</t>
  </si>
  <si>
    <t>274313711</t>
  </si>
  <si>
    <t>Základové pásy z betónu prostého tr. C20/25</t>
  </si>
  <si>
    <t>27431-3711</t>
  </si>
  <si>
    <t>45.25.32</t>
  </si>
  <si>
    <t xml:space="preserve">2 - ZÁKLADY  spolu: </t>
  </si>
  <si>
    <t>5 - KOMUNIKÁCIE</t>
  </si>
  <si>
    <t>221</t>
  </si>
  <si>
    <t>564231111</t>
  </si>
  <si>
    <t>Podklad zo štrkopiesku hr. 100 mm</t>
  </si>
  <si>
    <t>56423-1111</t>
  </si>
  <si>
    <t>45.23.11</t>
  </si>
  <si>
    <t>1,7*0,9*13 =   19,890</t>
  </si>
  <si>
    <t>564751111</t>
  </si>
  <si>
    <t>Podklad z kameniva hrub. drveného 32-63 mm hr. 150 mm</t>
  </si>
  <si>
    <t>56475-1111</t>
  </si>
  <si>
    <t>1,7*0,9*4 =   6,120</t>
  </si>
  <si>
    <t>564761111</t>
  </si>
  <si>
    <t>Podklad z kameniva hrub. drveného 32-63 mm hr. 200 mm</t>
  </si>
  <si>
    <t>56476-1111</t>
  </si>
  <si>
    <t>002</t>
  </si>
  <si>
    <t>564791111</t>
  </si>
  <si>
    <t>Podklad z kameniva drveného so zhutnením frakcia 0-32 mm</t>
  </si>
  <si>
    <t>56479-1111</t>
  </si>
  <si>
    <t>1,7*0,9*0,06*4 =   0,367</t>
  </si>
  <si>
    <t>564801111</t>
  </si>
  <si>
    <t>Podklad zo štrkodrte hr. 30 mm fr.4-8mm</t>
  </si>
  <si>
    <t>56480-1111</t>
  </si>
  <si>
    <t>564831111</t>
  </si>
  <si>
    <t>Podklad zo štrkodrte hr. 100 mm fr.8-16mm</t>
  </si>
  <si>
    <t>56483-1111</t>
  </si>
  <si>
    <t>564910511</t>
  </si>
  <si>
    <t>Obrusná vrstva pre mlátové cesty a chodníky z lomovej triesky fr. 0-4 mm s rozprestrením, zvlhčením a zhutnením hr. 50 mm do 200m2</t>
  </si>
  <si>
    <t>56491-0511</t>
  </si>
  <si>
    <t xml:space="preserve">  .  .  </t>
  </si>
  <si>
    <t>591211111</t>
  </si>
  <si>
    <t>Kladenie dlažby z kociek drobných z kameňa do lôžka z kameniva ťaženého</t>
  </si>
  <si>
    <t>59121-1111</t>
  </si>
  <si>
    <t>45.23.12</t>
  </si>
  <si>
    <t>MAT</t>
  </si>
  <si>
    <t>583801060</t>
  </si>
  <si>
    <t>Kocka kamenná čadič 100x100x80mm</t>
  </si>
  <si>
    <t>26.70.12</t>
  </si>
  <si>
    <t>EZ</t>
  </si>
  <si>
    <t>19,89*1,02 =   20,288</t>
  </si>
  <si>
    <t xml:space="preserve">5 - KOMUNIKÁCIE  spolu: </t>
  </si>
  <si>
    <t>9 - OSTATNÉ KONŠTRUKCIE A PRÁCE</t>
  </si>
  <si>
    <t>211</t>
  </si>
  <si>
    <t>977141114</t>
  </si>
  <si>
    <t>Vrty pre kotvy do betónu priemeru 14 mm, hĺ. 200 mm s vyplnením epoxid. tmelom HIT-HY</t>
  </si>
  <si>
    <t>kus</t>
  </si>
  <si>
    <t>97714-1114</t>
  </si>
  <si>
    <t>20*2*2 =   80,000</t>
  </si>
  <si>
    <t>2*2*2 =   8,000</t>
  </si>
  <si>
    <t>altánok-lavica</t>
  </si>
  <si>
    <t>40 =   40,000</t>
  </si>
  <si>
    <t>553362860</t>
  </si>
  <si>
    <t>Tyč závitová M10, L 500mm</t>
  </si>
  <si>
    <t>28.12.10</t>
  </si>
  <si>
    <t>40/2 =   20,000</t>
  </si>
  <si>
    <t>998223011</t>
  </si>
  <si>
    <t>Presun hmôt pre pozemné komunikácie, kryt dláždený</t>
  </si>
  <si>
    <t>t</t>
  </si>
  <si>
    <t>99822-3011</t>
  </si>
  <si>
    <t>000</t>
  </si>
  <si>
    <t>999990001</t>
  </si>
  <si>
    <t>Odstránenie lavičiek</t>
  </si>
  <si>
    <t>hod</t>
  </si>
  <si>
    <t>99999-0001</t>
  </si>
  <si>
    <t>45.45.13</t>
  </si>
  <si>
    <t>999990003</t>
  </si>
  <si>
    <t>Montáž parkových lavičiek</t>
  </si>
  <si>
    <t>ks</t>
  </si>
  <si>
    <t>99999-0003</t>
  </si>
  <si>
    <t>17+2+3 =   22,000</t>
  </si>
  <si>
    <t>5530A0801</t>
  </si>
  <si>
    <t>Lavička parková - oceľ LIMPIDO LLP255</t>
  </si>
  <si>
    <t>5530A0802</t>
  </si>
  <si>
    <t>Lavička parková-oceľ LIMPIDO LLP205</t>
  </si>
  <si>
    <t>5530A0803</t>
  </si>
  <si>
    <t>Lavička parková-oceľ LIMPIDO LLP235</t>
  </si>
  <si>
    <t xml:space="preserve">9 - OSTATNÉ KONŠTRUKCIE A PRÁCE  spolu: </t>
  </si>
  <si>
    <t xml:space="preserve">PRÁCE A DODÁVKY HSV  spolu: </t>
  </si>
  <si>
    <t>PRÁCE A DODÁVKY PSV</t>
  </si>
  <si>
    <t>766 - Konštrukcie stolárske</t>
  </si>
  <si>
    <t>766</t>
  </si>
  <si>
    <t>766699211</t>
  </si>
  <si>
    <t>Montáž dosák lavíc drevených - altánok</t>
  </si>
  <si>
    <t>m</t>
  </si>
  <si>
    <t>I</t>
  </si>
  <si>
    <t>76669-9211</t>
  </si>
  <si>
    <t>45.42.13</t>
  </si>
  <si>
    <t>IK</t>
  </si>
  <si>
    <t>3*16 =   48,000</t>
  </si>
  <si>
    <t>605111040</t>
  </si>
  <si>
    <t>Dubové foršne  hobľované 150x40mm</t>
  </si>
  <si>
    <t>IZ</t>
  </si>
  <si>
    <t>48*0,15*0,04*1,1 =   0,317</t>
  </si>
  <si>
    <t xml:space="preserve">766 - Konštrukcie stolárske  spolu: </t>
  </si>
  <si>
    <t>767 - Konštrukcie doplnk. kovové stavebné</t>
  </si>
  <si>
    <t>767</t>
  </si>
  <si>
    <t>767995103</t>
  </si>
  <si>
    <t>Montáž atypických stavebných doplnk. konštrukcií do 20 kg</t>
  </si>
  <si>
    <t>kg</t>
  </si>
  <si>
    <t>76799-5103</t>
  </si>
  <si>
    <t>45.42.12</t>
  </si>
  <si>
    <t>jakl-upevnenie foršní 25x35x2mm</t>
  </si>
  <si>
    <t>altánok</t>
  </si>
  <si>
    <t>0,45*20*1,68 =   15,120</t>
  </si>
  <si>
    <t>145505030</t>
  </si>
  <si>
    <t>Profily oceľ.uzatvorené obdĺžníkové 25x35x2mm</t>
  </si>
  <si>
    <t>0,45*20*1,05 =   9,450</t>
  </si>
  <si>
    <t>767995107</t>
  </si>
  <si>
    <t>Montáž atypických stavebných doplnk. konštrukcií do 500 kg</t>
  </si>
  <si>
    <t>76799-5107</t>
  </si>
  <si>
    <t>(0,9+1,7+0,9)*4*0,35*47,1 =   230,790</t>
  </si>
  <si>
    <t>plech hr.6mm</t>
  </si>
  <si>
    <t>roxor trne fí 10mm dĺ.500mm</t>
  </si>
  <si>
    <t>6*4*0,5*0,61 =   7,320</t>
  </si>
  <si>
    <t>132852530</t>
  </si>
  <si>
    <t>Tyč rebrová na výstuž do betónu BSt 500 (10505) d 10mm</t>
  </si>
  <si>
    <t>27.10.60</t>
  </si>
  <si>
    <t>0,00732*1,05 =   0,008</t>
  </si>
  <si>
    <t>136110200</t>
  </si>
  <si>
    <t>Plech oceľ. hrubý hladký S 235 JR G1 (11 373).0 6x1000x2000 mm</t>
  </si>
  <si>
    <t>27.10.40</t>
  </si>
  <si>
    <t>0,23079*1,05 =   0,242</t>
  </si>
  <si>
    <t>998767101</t>
  </si>
  <si>
    <t>Presun hmôt pre kovové stav. doplnk. konštr. v objektoch výšky do 6 m</t>
  </si>
  <si>
    <t>99876-7101</t>
  </si>
  <si>
    <t xml:space="preserve">767 - Konštrukcie doplnk. kovové stavebné  spolu: </t>
  </si>
  <si>
    <t>783 - Nátery</t>
  </si>
  <si>
    <t>783</t>
  </si>
  <si>
    <t>783222100</t>
  </si>
  <si>
    <t>Nátery kov. stav. doplnk. konštr. syntet. dvojnásobné</t>
  </si>
  <si>
    <t>78322-2100</t>
  </si>
  <si>
    <t>45.44.21</t>
  </si>
  <si>
    <t>3,5*4*0,35*2 =   9,800</t>
  </si>
  <si>
    <t>jakl 25x35x2mm</t>
  </si>
  <si>
    <t>0,01512*32 =   0,484</t>
  </si>
  <si>
    <t>783226100</t>
  </si>
  <si>
    <t>Nátery kov. stav. doplnk. konštr. syntet. základné</t>
  </si>
  <si>
    <t>78322-6100</t>
  </si>
  <si>
    <t xml:space="preserve">783 - Nátery  spolu: </t>
  </si>
  <si>
    <t xml:space="preserve">PRÁCE A DODÁVKY PSV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</si>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</sst>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6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8"/>
  <sheetViews>
    <sheetView showGridLines="0" workbookViewId="0">
      <pane xSplit="4" ySplit="10" topLeftCell="E106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116</v>
      </c>
      <c r="B1" s="84"/>
      <c r="C1" s="84"/>
      <c r="D1" s="84"/>
      <c r="E1" s="88" t="s">
        <v>330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162" t="s">
        <v>6</v>
      </c>
      <c r="AB1" s="81" t="s">
        <v>7</v>
      </c>
      <c r="AC1" s="81" t="s">
        <v>8</v>
      </c>
      <c r="AD1" s="81" t="s">
        <v>9</v>
      </c>
      <c r="AE1" s="131" t="s">
        <v>10</v>
      </c>
      <c r="AF1" s="132" t="s">
        <v>11</v>
      </c>
      <c r="AG1" s="84"/>
      <c r="AH1" s="84"/>
    </row>
    <row r="2" spans="1:37">
      <c r="A2" s="88" t="s">
        <v>117</v>
      </c>
      <c r="B2" s="84"/>
      <c r="C2" s="84"/>
      <c r="D2" s="84"/>
      <c r="E2" s="88" t="s">
        <v>118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12</v>
      </c>
      <c r="AA2" s="82" t="s">
        <v>13</v>
      </c>
      <c r="AB2" s="82" t="s">
        <v>14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15</v>
      </c>
      <c r="B3" s="84"/>
      <c r="C3" s="84"/>
      <c r="D3" s="84"/>
      <c r="E3" s="88" t="s">
        <v>333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16</v>
      </c>
      <c r="AA3" s="82" t="s">
        <v>17</v>
      </c>
      <c r="AB3" s="82" t="s">
        <v>14</v>
      </c>
      <c r="AC3" s="82" t="s">
        <v>18</v>
      </c>
      <c r="AD3" s="83" t="s">
        <v>19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20</v>
      </c>
      <c r="AA4" s="82" t="s">
        <v>21</v>
      </c>
      <c r="AB4" s="82" t="s">
        <v>14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22</v>
      </c>
      <c r="AA5" s="82" t="s">
        <v>17</v>
      </c>
      <c r="AB5" s="82" t="s">
        <v>14</v>
      </c>
      <c r="AC5" s="82" t="s">
        <v>18</v>
      </c>
      <c r="AD5" s="83" t="s">
        <v>19</v>
      </c>
      <c r="AE5" s="131">
        <v>4</v>
      </c>
      <c r="AF5" s="136">
        <v>123.4567</v>
      </c>
      <c r="AG5" s="84"/>
      <c r="AH5" s="84"/>
    </row>
    <row r="6" spans="1:37">
      <c r="A6" s="88" t="s">
        <v>120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23</v>
      </c>
      <c r="AF6" s="134">
        <v>123.46</v>
      </c>
      <c r="AG6" s="84"/>
      <c r="AH6" s="84"/>
    </row>
    <row r="7" spans="1:37">
      <c r="A7" s="88" t="s">
        <v>121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24</v>
      </c>
      <c r="B9" s="90" t="s">
        <v>25</v>
      </c>
      <c r="C9" s="90" t="s">
        <v>26</v>
      </c>
      <c r="D9" s="90" t="s">
        <v>27</v>
      </c>
      <c r="E9" s="90" t="s">
        <v>28</v>
      </c>
      <c r="F9" s="90" t="s">
        <v>29</v>
      </c>
      <c r="G9" s="90" t="s">
        <v>30</v>
      </c>
      <c r="H9" s="90" t="s">
        <v>31</v>
      </c>
      <c r="I9" s="90" t="s">
        <v>32</v>
      </c>
      <c r="J9" s="90" t="s">
        <v>33</v>
      </c>
      <c r="K9" s="118" t="s">
        <v>34</v>
      </c>
      <c r="L9" s="119"/>
      <c r="M9" s="120" t="s">
        <v>35</v>
      </c>
      <c r="N9" s="119"/>
      <c r="O9" s="90" t="s">
        <v>4</v>
      </c>
      <c r="P9" s="121" t="s">
        <v>36</v>
      </c>
      <c r="Q9" s="90" t="s">
        <v>28</v>
      </c>
      <c r="R9" s="90" t="s">
        <v>28</v>
      </c>
      <c r="S9" s="121" t="s">
        <v>28</v>
      </c>
      <c r="T9" s="123" t="s">
        <v>37</v>
      </c>
      <c r="U9" s="124" t="s">
        <v>38</v>
      </c>
      <c r="V9" s="125" t="s">
        <v>39</v>
      </c>
      <c r="W9" s="90" t="s">
        <v>40</v>
      </c>
      <c r="X9" s="90" t="s">
        <v>41</v>
      </c>
      <c r="Y9" s="90" t="s">
        <v>42</v>
      </c>
      <c r="Z9" s="137" t="s">
        <v>43</v>
      </c>
      <c r="AA9" s="137" t="s">
        <v>44</v>
      </c>
      <c r="AB9" s="90" t="s">
        <v>39</v>
      </c>
      <c r="AC9" s="90" t="s">
        <v>45</v>
      </c>
      <c r="AD9" s="90" t="s">
        <v>46</v>
      </c>
      <c r="AE9" s="138" t="s">
        <v>47</v>
      </c>
      <c r="AF9" s="138" t="s">
        <v>48</v>
      </c>
      <c r="AG9" s="138" t="s">
        <v>28</v>
      </c>
      <c r="AH9" s="138" t="s">
        <v>49</v>
      </c>
      <c r="AJ9" s="84" t="s">
        <v>137</v>
      </c>
      <c r="AK9" s="84" t="s">
        <v>139</v>
      </c>
    </row>
    <row r="10" spans="1:37">
      <c r="A10" s="92" t="s">
        <v>50</v>
      </c>
      <c r="B10" s="92" t="s">
        <v>51</v>
      </c>
      <c r="C10" s="117"/>
      <c r="D10" s="92" t="s">
        <v>52</v>
      </c>
      <c r="E10" s="92" t="s">
        <v>53</v>
      </c>
      <c r="F10" s="92" t="s">
        <v>54</v>
      </c>
      <c r="G10" s="92" t="s">
        <v>55</v>
      </c>
      <c r="H10" s="92" t="s">
        <v>56</v>
      </c>
      <c r="I10" s="92" t="s">
        <v>57</v>
      </c>
      <c r="J10" s="92"/>
      <c r="K10" s="92" t="s">
        <v>30</v>
      </c>
      <c r="L10" s="92" t="s">
        <v>33</v>
      </c>
      <c r="M10" s="122" t="s">
        <v>30</v>
      </c>
      <c r="N10" s="92" t="s">
        <v>33</v>
      </c>
      <c r="O10" s="92" t="s">
        <v>58</v>
      </c>
      <c r="P10" s="122"/>
      <c r="Q10" s="92" t="s">
        <v>59</v>
      </c>
      <c r="R10" s="92" t="s">
        <v>60</v>
      </c>
      <c r="S10" s="122" t="s">
        <v>61</v>
      </c>
      <c r="T10" s="126" t="s">
        <v>62</v>
      </c>
      <c r="U10" s="127" t="s">
        <v>63</v>
      </c>
      <c r="V10" s="128" t="s">
        <v>64</v>
      </c>
      <c r="W10" s="129"/>
      <c r="X10" s="130"/>
      <c r="Y10" s="130"/>
      <c r="Z10" s="139" t="s">
        <v>65</v>
      </c>
      <c r="AA10" s="139" t="s">
        <v>50</v>
      </c>
      <c r="AB10" s="92" t="s">
        <v>66</v>
      </c>
      <c r="AC10" s="130"/>
      <c r="AD10" s="130"/>
      <c r="AE10" s="140"/>
      <c r="AF10" s="140"/>
      <c r="AG10" s="140"/>
      <c r="AH10" s="140"/>
      <c r="AJ10" s="84" t="s">
        <v>138</v>
      </c>
      <c r="AK10" s="84" t="s">
        <v>140</v>
      </c>
    </row>
    <row r="12" spans="1:37">
      <c r="B12" s="150" t="s">
        <v>141</v>
      </c>
    </row>
    <row r="13" spans="1:37">
      <c r="B13" s="107" t="s">
        <v>142</v>
      </c>
    </row>
    <row r="14" spans="1:37" ht="25.5">
      <c r="A14" s="105">
        <v>1</v>
      </c>
      <c r="B14" s="106" t="s">
        <v>143</v>
      </c>
      <c r="C14" s="107" t="s">
        <v>144</v>
      </c>
      <c r="D14" s="108" t="s">
        <v>145</v>
      </c>
      <c r="E14" s="109">
        <v>11.673999999999999</v>
      </c>
      <c r="F14" s="110" t="s">
        <v>146</v>
      </c>
      <c r="H14" s="111">
        <f>ROUND(E14*G14,2)</f>
        <v>0</v>
      </c>
      <c r="J14" s="111">
        <f>ROUND(E14*G14,2)</f>
        <v>0</v>
      </c>
      <c r="L14" s="112">
        <f>E14*K14</f>
        <v>0</v>
      </c>
      <c r="N14" s="109">
        <f>E14*M14</f>
        <v>0</v>
      </c>
      <c r="O14" s="110">
        <v>23</v>
      </c>
      <c r="P14" s="110" t="s">
        <v>147</v>
      </c>
      <c r="V14" s="113" t="s">
        <v>107</v>
      </c>
      <c r="W14" s="114">
        <v>1.9379999999999999</v>
      </c>
      <c r="X14" s="107" t="s">
        <v>148</v>
      </c>
      <c r="Y14" s="107" t="s">
        <v>144</v>
      </c>
      <c r="Z14" s="110" t="s">
        <v>149</v>
      </c>
      <c r="AB14" s="110" t="s">
        <v>86</v>
      </c>
      <c r="AJ14" s="84" t="s">
        <v>150</v>
      </c>
      <c r="AK14" s="84" t="s">
        <v>151</v>
      </c>
    </row>
    <row r="15" spans="1:37">
      <c r="D15" s="151" t="s">
        <v>152</v>
      </c>
      <c r="E15" s="152"/>
      <c r="F15" s="153"/>
      <c r="G15" s="154"/>
      <c r="H15" s="154"/>
      <c r="I15" s="154"/>
      <c r="J15" s="154"/>
      <c r="K15" s="155"/>
      <c r="L15" s="155"/>
      <c r="M15" s="152"/>
      <c r="N15" s="152"/>
      <c r="O15" s="153"/>
      <c r="P15" s="153"/>
      <c r="Q15" s="152"/>
      <c r="R15" s="152"/>
      <c r="S15" s="152"/>
      <c r="T15" s="156"/>
      <c r="U15" s="156"/>
      <c r="V15" s="156" t="s">
        <v>0</v>
      </c>
      <c r="W15" s="157"/>
      <c r="X15" s="153"/>
    </row>
    <row r="16" spans="1:37">
      <c r="D16" s="151" t="s">
        <v>153</v>
      </c>
      <c r="E16" s="152"/>
      <c r="F16" s="153"/>
      <c r="G16" s="154"/>
      <c r="H16" s="154"/>
      <c r="I16" s="154"/>
      <c r="J16" s="154"/>
      <c r="K16" s="155"/>
      <c r="L16" s="155"/>
      <c r="M16" s="152"/>
      <c r="N16" s="152"/>
      <c r="O16" s="153"/>
      <c r="P16" s="153"/>
      <c r="Q16" s="152"/>
      <c r="R16" s="152"/>
      <c r="S16" s="152"/>
      <c r="T16" s="156"/>
      <c r="U16" s="156"/>
      <c r="V16" s="156" t="s">
        <v>0</v>
      </c>
      <c r="W16" s="157"/>
      <c r="X16" s="153"/>
    </row>
    <row r="17" spans="1:37">
      <c r="D17" s="151" t="s">
        <v>154</v>
      </c>
      <c r="E17" s="152"/>
      <c r="F17" s="153"/>
      <c r="G17" s="154"/>
      <c r="H17" s="154"/>
      <c r="I17" s="154"/>
      <c r="J17" s="154"/>
      <c r="K17" s="155"/>
      <c r="L17" s="155"/>
      <c r="M17" s="152"/>
      <c r="N17" s="152"/>
      <c r="O17" s="153"/>
      <c r="P17" s="153"/>
      <c r="Q17" s="152"/>
      <c r="R17" s="152"/>
      <c r="S17" s="152"/>
      <c r="T17" s="156"/>
      <c r="U17" s="156"/>
      <c r="V17" s="156" t="s">
        <v>0</v>
      </c>
      <c r="W17" s="157"/>
      <c r="X17" s="153"/>
    </row>
    <row r="18" spans="1:37">
      <c r="A18" s="105">
        <v>2</v>
      </c>
      <c r="B18" s="106" t="s">
        <v>143</v>
      </c>
      <c r="C18" s="107" t="s">
        <v>155</v>
      </c>
      <c r="D18" s="108" t="s">
        <v>156</v>
      </c>
      <c r="E18" s="109">
        <v>7.0039999999999996</v>
      </c>
      <c r="F18" s="110" t="s">
        <v>146</v>
      </c>
      <c r="H18" s="111">
        <f>ROUND(E18*G18,2)</f>
        <v>0</v>
      </c>
      <c r="J18" s="111">
        <f>ROUND(E18*G18,2)</f>
        <v>0</v>
      </c>
      <c r="L18" s="112">
        <f>E18*K18</f>
        <v>0</v>
      </c>
      <c r="N18" s="109">
        <f>E18*M18</f>
        <v>0</v>
      </c>
      <c r="O18" s="110">
        <v>23</v>
      </c>
      <c r="P18" s="110" t="s">
        <v>147</v>
      </c>
      <c r="V18" s="113" t="s">
        <v>107</v>
      </c>
      <c r="W18" s="114">
        <v>0.245</v>
      </c>
      <c r="X18" s="107" t="s">
        <v>157</v>
      </c>
      <c r="Y18" s="107" t="s">
        <v>155</v>
      </c>
      <c r="Z18" s="110" t="s">
        <v>149</v>
      </c>
      <c r="AB18" s="110" t="s">
        <v>86</v>
      </c>
      <c r="AJ18" s="84" t="s">
        <v>150</v>
      </c>
      <c r="AK18" s="84" t="s">
        <v>151</v>
      </c>
    </row>
    <row r="19" spans="1:37">
      <c r="D19" s="151" t="s">
        <v>158</v>
      </c>
      <c r="E19" s="152"/>
      <c r="F19" s="153"/>
      <c r="G19" s="154"/>
      <c r="H19" s="154"/>
      <c r="I19" s="154"/>
      <c r="J19" s="154"/>
      <c r="K19" s="155"/>
      <c r="L19" s="155"/>
      <c r="M19" s="152"/>
      <c r="N19" s="152"/>
      <c r="O19" s="153"/>
      <c r="P19" s="153"/>
      <c r="Q19" s="152"/>
      <c r="R19" s="152"/>
      <c r="S19" s="152"/>
      <c r="T19" s="156"/>
      <c r="U19" s="156"/>
      <c r="V19" s="156" t="s">
        <v>0</v>
      </c>
      <c r="W19" s="157"/>
      <c r="X19" s="153"/>
    </row>
    <row r="20" spans="1:37">
      <c r="A20" s="105">
        <v>3</v>
      </c>
      <c r="B20" s="106" t="s">
        <v>159</v>
      </c>
      <c r="C20" s="107" t="s">
        <v>160</v>
      </c>
      <c r="D20" s="108" t="s">
        <v>161</v>
      </c>
      <c r="E20" s="109">
        <v>1.651</v>
      </c>
      <c r="F20" s="110" t="s">
        <v>146</v>
      </c>
      <c r="H20" s="111">
        <f>ROUND(E20*G20,2)</f>
        <v>0</v>
      </c>
      <c r="J20" s="111">
        <f>ROUND(E20*G20,2)</f>
        <v>0</v>
      </c>
      <c r="L20" s="112">
        <f>E20*K20</f>
        <v>0</v>
      </c>
      <c r="N20" s="109">
        <f>E20*M20</f>
        <v>0</v>
      </c>
      <c r="O20" s="110">
        <v>23</v>
      </c>
      <c r="P20" s="110" t="s">
        <v>147</v>
      </c>
      <c r="V20" s="113" t="s">
        <v>107</v>
      </c>
      <c r="W20" s="114">
        <v>5.085</v>
      </c>
      <c r="X20" s="107" t="s">
        <v>162</v>
      </c>
      <c r="Y20" s="107" t="s">
        <v>160</v>
      </c>
      <c r="Z20" s="110" t="s">
        <v>149</v>
      </c>
      <c r="AB20" s="110" t="s">
        <v>86</v>
      </c>
      <c r="AJ20" s="84" t="s">
        <v>150</v>
      </c>
      <c r="AK20" s="84" t="s">
        <v>151</v>
      </c>
    </row>
    <row r="21" spans="1:37">
      <c r="D21" s="151" t="s">
        <v>163</v>
      </c>
      <c r="E21" s="152"/>
      <c r="F21" s="153"/>
      <c r="G21" s="154"/>
      <c r="H21" s="154"/>
      <c r="I21" s="154"/>
      <c r="J21" s="154"/>
      <c r="K21" s="155"/>
      <c r="L21" s="155"/>
      <c r="M21" s="152"/>
      <c r="N21" s="152"/>
      <c r="O21" s="153"/>
      <c r="P21" s="153"/>
      <c r="Q21" s="152"/>
      <c r="R21" s="152"/>
      <c r="S21" s="152"/>
      <c r="T21" s="156"/>
      <c r="U21" s="156"/>
      <c r="V21" s="156" t="s">
        <v>0</v>
      </c>
      <c r="W21" s="157"/>
      <c r="X21" s="153"/>
    </row>
    <row r="22" spans="1:37">
      <c r="D22" s="151" t="s">
        <v>164</v>
      </c>
      <c r="E22" s="152"/>
      <c r="F22" s="153"/>
      <c r="G22" s="154"/>
      <c r="H22" s="154"/>
      <c r="I22" s="154"/>
      <c r="J22" s="154"/>
      <c r="K22" s="155"/>
      <c r="L22" s="155"/>
      <c r="M22" s="152"/>
      <c r="N22" s="152"/>
      <c r="O22" s="153"/>
      <c r="P22" s="153"/>
      <c r="Q22" s="152"/>
      <c r="R22" s="152"/>
      <c r="S22" s="152"/>
      <c r="T22" s="156"/>
      <c r="U22" s="156"/>
      <c r="V22" s="156" t="s">
        <v>0</v>
      </c>
      <c r="W22" s="157"/>
      <c r="X22" s="153"/>
    </row>
    <row r="23" spans="1:37" ht="25.5">
      <c r="A23" s="105">
        <v>4</v>
      </c>
      <c r="B23" s="106" t="s">
        <v>159</v>
      </c>
      <c r="C23" s="107" t="s">
        <v>165</v>
      </c>
      <c r="D23" s="108" t="s">
        <v>166</v>
      </c>
      <c r="E23" s="109">
        <v>13.324999999999999</v>
      </c>
      <c r="F23" s="110" t="s">
        <v>146</v>
      </c>
      <c r="H23" s="111">
        <f>ROUND(E23*G23,2)</f>
        <v>0</v>
      </c>
      <c r="J23" s="111">
        <f>ROUND(E23*G23,2)</f>
        <v>0</v>
      </c>
      <c r="L23" s="112">
        <f>E23*K23</f>
        <v>0</v>
      </c>
      <c r="N23" s="109">
        <f>E23*M23</f>
        <v>0</v>
      </c>
      <c r="O23" s="110">
        <v>23</v>
      </c>
      <c r="P23" s="110" t="s">
        <v>147</v>
      </c>
      <c r="V23" s="113" t="s">
        <v>107</v>
      </c>
      <c r="W23" s="114">
        <v>0.14699999999999999</v>
      </c>
      <c r="X23" s="107" t="s">
        <v>167</v>
      </c>
      <c r="Y23" s="107" t="s">
        <v>165</v>
      </c>
      <c r="Z23" s="110" t="s">
        <v>168</v>
      </c>
      <c r="AB23" s="110" t="s">
        <v>86</v>
      </c>
      <c r="AJ23" s="84" t="s">
        <v>150</v>
      </c>
      <c r="AK23" s="84" t="s">
        <v>151</v>
      </c>
    </row>
    <row r="24" spans="1:37">
      <c r="D24" s="151" t="s">
        <v>169</v>
      </c>
      <c r="E24" s="152"/>
      <c r="F24" s="153"/>
      <c r="G24" s="154"/>
      <c r="H24" s="154"/>
      <c r="I24" s="154"/>
      <c r="J24" s="154"/>
      <c r="K24" s="155"/>
      <c r="L24" s="155"/>
      <c r="M24" s="152"/>
      <c r="N24" s="152"/>
      <c r="O24" s="153"/>
      <c r="P24" s="153"/>
      <c r="Q24" s="152"/>
      <c r="R24" s="152"/>
      <c r="S24" s="152"/>
      <c r="T24" s="156"/>
      <c r="U24" s="156"/>
      <c r="V24" s="156" t="s">
        <v>0</v>
      </c>
      <c r="W24" s="157"/>
      <c r="X24" s="153"/>
    </row>
    <row r="25" spans="1:37">
      <c r="A25" s="105">
        <v>5</v>
      </c>
      <c r="B25" s="106" t="s">
        <v>143</v>
      </c>
      <c r="C25" s="107" t="s">
        <v>170</v>
      </c>
      <c r="D25" s="108" t="s">
        <v>171</v>
      </c>
      <c r="E25" s="109">
        <v>1.651</v>
      </c>
      <c r="F25" s="110" t="s">
        <v>146</v>
      </c>
      <c r="H25" s="111">
        <f>ROUND(E25*G25,2)</f>
        <v>0</v>
      </c>
      <c r="J25" s="111">
        <f>ROUND(E25*G25,2)</f>
        <v>0</v>
      </c>
      <c r="L25" s="112">
        <f>E25*K25</f>
        <v>0</v>
      </c>
      <c r="N25" s="109">
        <f>E25*M25</f>
        <v>0</v>
      </c>
      <c r="O25" s="110">
        <v>23</v>
      </c>
      <c r="P25" s="110" t="s">
        <v>147</v>
      </c>
      <c r="V25" s="113" t="s">
        <v>107</v>
      </c>
      <c r="W25" s="114">
        <v>1.3740000000000001</v>
      </c>
      <c r="X25" s="107" t="s">
        <v>172</v>
      </c>
      <c r="Y25" s="107" t="s">
        <v>170</v>
      </c>
      <c r="Z25" s="110" t="s">
        <v>149</v>
      </c>
      <c r="AB25" s="110" t="s">
        <v>86</v>
      </c>
      <c r="AJ25" s="84" t="s">
        <v>150</v>
      </c>
      <c r="AK25" s="84" t="s">
        <v>151</v>
      </c>
    </row>
    <row r="26" spans="1:37">
      <c r="A26" s="105">
        <v>6</v>
      </c>
      <c r="B26" s="106" t="s">
        <v>159</v>
      </c>
      <c r="C26" s="107" t="s">
        <v>173</v>
      </c>
      <c r="D26" s="108" t="s">
        <v>174</v>
      </c>
      <c r="E26" s="109">
        <v>13.324999999999999</v>
      </c>
      <c r="F26" s="110" t="s">
        <v>146</v>
      </c>
      <c r="H26" s="111">
        <f>ROUND(E26*G26,2)</f>
        <v>0</v>
      </c>
      <c r="J26" s="111">
        <f>ROUND(E26*G26,2)</f>
        <v>0</v>
      </c>
      <c r="L26" s="112">
        <f>E26*K26</f>
        <v>0</v>
      </c>
      <c r="N26" s="109">
        <f>E26*M26</f>
        <v>0</v>
      </c>
      <c r="O26" s="110">
        <v>23</v>
      </c>
      <c r="P26" s="110" t="s">
        <v>147</v>
      </c>
      <c r="V26" s="113" t="s">
        <v>107</v>
      </c>
      <c r="W26" s="114">
        <v>0.12</v>
      </c>
      <c r="X26" s="107" t="s">
        <v>175</v>
      </c>
      <c r="Y26" s="107" t="s">
        <v>173</v>
      </c>
      <c r="Z26" s="110" t="s">
        <v>168</v>
      </c>
      <c r="AB26" s="110" t="s">
        <v>86</v>
      </c>
      <c r="AJ26" s="84" t="s">
        <v>150</v>
      </c>
      <c r="AK26" s="84" t="s">
        <v>151</v>
      </c>
    </row>
    <row r="27" spans="1:37">
      <c r="D27" s="158" t="s">
        <v>176</v>
      </c>
      <c r="E27" s="159">
        <f>J27</f>
        <v>0</v>
      </c>
      <c r="H27" s="159">
        <f>SUM(H12:H26)</f>
        <v>0</v>
      </c>
      <c r="I27" s="159">
        <f>SUM(I12:I26)</f>
        <v>0</v>
      </c>
      <c r="J27" s="159">
        <f>SUM(J12:J26)</f>
        <v>0</v>
      </c>
      <c r="L27" s="160">
        <f>SUM(L12:L26)</f>
        <v>0</v>
      </c>
      <c r="N27" s="161">
        <f>SUM(N12:N26)</f>
        <v>0</v>
      </c>
      <c r="W27" s="114">
        <f>SUM(W12:W26)</f>
        <v>8.9089999999999989</v>
      </c>
    </row>
    <row r="29" spans="1:37">
      <c r="B29" s="107" t="s">
        <v>177</v>
      </c>
    </row>
    <row r="30" spans="1:37" ht="25.5">
      <c r="A30" s="105">
        <v>7</v>
      </c>
      <c r="B30" s="106" t="s">
        <v>143</v>
      </c>
      <c r="C30" s="107" t="s">
        <v>178</v>
      </c>
      <c r="D30" s="108" t="s">
        <v>179</v>
      </c>
      <c r="E30" s="109">
        <v>26.01</v>
      </c>
      <c r="F30" s="110" t="s">
        <v>180</v>
      </c>
      <c r="H30" s="111">
        <f>ROUND(E30*G30,2)</f>
        <v>0</v>
      </c>
      <c r="J30" s="111">
        <f>ROUND(E30*G30,2)</f>
        <v>0</v>
      </c>
      <c r="L30" s="112">
        <f>E30*K30</f>
        <v>0</v>
      </c>
      <c r="N30" s="109">
        <f>E30*M30</f>
        <v>0</v>
      </c>
      <c r="O30" s="110">
        <v>23</v>
      </c>
      <c r="P30" s="110" t="s">
        <v>147</v>
      </c>
      <c r="V30" s="113" t="s">
        <v>107</v>
      </c>
      <c r="W30" s="114">
        <v>0.13</v>
      </c>
      <c r="X30" s="107" t="s">
        <v>181</v>
      </c>
      <c r="Y30" s="107" t="s">
        <v>178</v>
      </c>
      <c r="Z30" s="110" t="s">
        <v>149</v>
      </c>
      <c r="AB30" s="110">
        <v>7</v>
      </c>
      <c r="AJ30" s="84" t="s">
        <v>150</v>
      </c>
      <c r="AK30" s="84" t="s">
        <v>151</v>
      </c>
    </row>
    <row r="31" spans="1:37">
      <c r="D31" s="151" t="s">
        <v>182</v>
      </c>
      <c r="E31" s="152"/>
      <c r="F31" s="153"/>
      <c r="G31" s="154"/>
      <c r="H31" s="154"/>
      <c r="I31" s="154"/>
      <c r="J31" s="154"/>
      <c r="K31" s="155"/>
      <c r="L31" s="155"/>
      <c r="M31" s="152"/>
      <c r="N31" s="152"/>
      <c r="O31" s="153"/>
      <c r="P31" s="153"/>
      <c r="Q31" s="152"/>
      <c r="R31" s="152"/>
      <c r="S31" s="152"/>
      <c r="T31" s="156"/>
      <c r="U31" s="156"/>
      <c r="V31" s="156" t="s">
        <v>0</v>
      </c>
      <c r="W31" s="157"/>
      <c r="X31" s="153"/>
    </row>
    <row r="32" spans="1:37">
      <c r="A32" s="105">
        <v>8</v>
      </c>
      <c r="B32" s="106" t="s">
        <v>183</v>
      </c>
      <c r="C32" s="107" t="s">
        <v>184</v>
      </c>
      <c r="D32" s="108" t="s">
        <v>185</v>
      </c>
      <c r="E32" s="109">
        <v>1.651</v>
      </c>
      <c r="F32" s="110" t="s">
        <v>146</v>
      </c>
      <c r="H32" s="111">
        <f>ROUND(E32*G32,2)</f>
        <v>0</v>
      </c>
      <c r="J32" s="111">
        <f>ROUND(E32*G32,2)</f>
        <v>0</v>
      </c>
      <c r="K32" s="112">
        <v>2.2075499999999999</v>
      </c>
      <c r="L32" s="112">
        <f>E32*K32</f>
        <v>3.64466505</v>
      </c>
      <c r="N32" s="109">
        <f>E32*M32</f>
        <v>0</v>
      </c>
      <c r="O32" s="110">
        <v>23</v>
      </c>
      <c r="P32" s="110" t="s">
        <v>147</v>
      </c>
      <c r="V32" s="113" t="s">
        <v>107</v>
      </c>
      <c r="W32" s="114">
        <v>0.85699999999999998</v>
      </c>
      <c r="X32" s="107" t="s">
        <v>186</v>
      </c>
      <c r="Y32" s="107" t="s">
        <v>184</v>
      </c>
      <c r="Z32" s="110" t="s">
        <v>187</v>
      </c>
      <c r="AB32" s="110">
        <v>7</v>
      </c>
      <c r="AJ32" s="84" t="s">
        <v>150</v>
      </c>
      <c r="AK32" s="84" t="s">
        <v>151</v>
      </c>
    </row>
    <row r="33" spans="1:37">
      <c r="D33" s="151" t="s">
        <v>163</v>
      </c>
      <c r="E33" s="152"/>
      <c r="F33" s="153"/>
      <c r="G33" s="154"/>
      <c r="H33" s="154"/>
      <c r="I33" s="154"/>
      <c r="J33" s="154"/>
      <c r="K33" s="155"/>
      <c r="L33" s="155"/>
      <c r="M33" s="152"/>
      <c r="N33" s="152"/>
      <c r="O33" s="153"/>
      <c r="P33" s="153"/>
      <c r="Q33" s="152"/>
      <c r="R33" s="152"/>
      <c r="S33" s="152"/>
      <c r="T33" s="156"/>
      <c r="U33" s="156"/>
      <c r="V33" s="156" t="s">
        <v>0</v>
      </c>
      <c r="W33" s="157"/>
      <c r="X33" s="153"/>
    </row>
    <row r="34" spans="1:37">
      <c r="D34" s="151" t="s">
        <v>164</v>
      </c>
      <c r="E34" s="152"/>
      <c r="F34" s="153"/>
      <c r="G34" s="154"/>
      <c r="H34" s="154"/>
      <c r="I34" s="154"/>
      <c r="J34" s="154"/>
      <c r="K34" s="155"/>
      <c r="L34" s="155"/>
      <c r="M34" s="152"/>
      <c r="N34" s="152"/>
      <c r="O34" s="153"/>
      <c r="P34" s="153"/>
      <c r="Q34" s="152"/>
      <c r="R34" s="152"/>
      <c r="S34" s="152"/>
      <c r="T34" s="156"/>
      <c r="U34" s="156"/>
      <c r="V34" s="156" t="s">
        <v>0</v>
      </c>
      <c r="W34" s="157"/>
      <c r="X34" s="153"/>
    </row>
    <row r="35" spans="1:37">
      <c r="D35" s="158" t="s">
        <v>188</v>
      </c>
      <c r="E35" s="159">
        <f>J35</f>
        <v>0</v>
      </c>
      <c r="H35" s="159">
        <f>SUM(H29:H34)</f>
        <v>0</v>
      </c>
      <c r="I35" s="159">
        <f>SUM(I29:I34)</f>
        <v>0</v>
      </c>
      <c r="J35" s="159">
        <f>SUM(J29:J34)</f>
        <v>0</v>
      </c>
      <c r="L35" s="160">
        <f>SUM(L29:L34)</f>
        <v>3.64466505</v>
      </c>
      <c r="N35" s="161">
        <f>SUM(N29:N34)</f>
        <v>0</v>
      </c>
      <c r="W35" s="114">
        <f>SUM(W29:W34)</f>
        <v>0.98699999999999999</v>
      </c>
    </row>
    <row r="37" spans="1:37">
      <c r="B37" s="107" t="s">
        <v>189</v>
      </c>
    </row>
    <row r="38" spans="1:37">
      <c r="A38" s="105">
        <v>9</v>
      </c>
      <c r="B38" s="106" t="s">
        <v>190</v>
      </c>
      <c r="C38" s="107" t="s">
        <v>191</v>
      </c>
      <c r="D38" s="108" t="s">
        <v>192</v>
      </c>
      <c r="E38" s="109">
        <v>19.89</v>
      </c>
      <c r="F38" s="110" t="s">
        <v>180</v>
      </c>
      <c r="H38" s="111">
        <f>ROUND(E38*G38,2)</f>
        <v>0</v>
      </c>
      <c r="J38" s="111">
        <f>ROUND(E38*G38,2)</f>
        <v>0</v>
      </c>
      <c r="K38" s="112">
        <v>0.2024</v>
      </c>
      <c r="L38" s="112">
        <f>E38*K38</f>
        <v>4.0257360000000002</v>
      </c>
      <c r="N38" s="109">
        <f>E38*M38</f>
        <v>0</v>
      </c>
      <c r="O38" s="110">
        <v>23</v>
      </c>
      <c r="P38" s="110" t="s">
        <v>147</v>
      </c>
      <c r="V38" s="113" t="s">
        <v>107</v>
      </c>
      <c r="W38" s="114">
        <v>0.47699999999999998</v>
      </c>
      <c r="X38" s="107" t="s">
        <v>193</v>
      </c>
      <c r="Y38" s="107" t="s">
        <v>191</v>
      </c>
      <c r="Z38" s="110" t="s">
        <v>194</v>
      </c>
      <c r="AB38" s="110">
        <v>7</v>
      </c>
      <c r="AJ38" s="84" t="s">
        <v>150</v>
      </c>
      <c r="AK38" s="84" t="s">
        <v>151</v>
      </c>
    </row>
    <row r="39" spans="1:37">
      <c r="D39" s="151" t="s">
        <v>195</v>
      </c>
      <c r="E39" s="152"/>
      <c r="F39" s="153"/>
      <c r="G39" s="154"/>
      <c r="H39" s="154"/>
      <c r="I39" s="154"/>
      <c r="J39" s="154"/>
      <c r="K39" s="155"/>
      <c r="L39" s="155"/>
      <c r="M39" s="152"/>
      <c r="N39" s="152"/>
      <c r="O39" s="153"/>
      <c r="P39" s="153"/>
      <c r="Q39" s="152"/>
      <c r="R39" s="152"/>
      <c r="S39" s="152"/>
      <c r="T39" s="156"/>
      <c r="U39" s="156"/>
      <c r="V39" s="156" t="s">
        <v>0</v>
      </c>
      <c r="W39" s="157"/>
      <c r="X39" s="153"/>
    </row>
    <row r="40" spans="1:37" ht="25.5">
      <c r="A40" s="105">
        <v>10</v>
      </c>
      <c r="B40" s="106" t="s">
        <v>190</v>
      </c>
      <c r="C40" s="107" t="s">
        <v>196</v>
      </c>
      <c r="D40" s="108" t="s">
        <v>197</v>
      </c>
      <c r="E40" s="109">
        <v>6.12</v>
      </c>
      <c r="F40" s="110" t="s">
        <v>180</v>
      </c>
      <c r="H40" s="111">
        <f>ROUND(E40*G40,2)</f>
        <v>0</v>
      </c>
      <c r="J40" s="111">
        <f>ROUND(E40*G40,2)</f>
        <v>0</v>
      </c>
      <c r="K40" s="112">
        <v>0.29160000000000003</v>
      </c>
      <c r="L40" s="112">
        <f>E40*K40</f>
        <v>1.7845920000000002</v>
      </c>
      <c r="N40" s="109">
        <f>E40*M40</f>
        <v>0</v>
      </c>
      <c r="O40" s="110">
        <v>23</v>
      </c>
      <c r="P40" s="110" t="s">
        <v>147</v>
      </c>
      <c r="V40" s="113" t="s">
        <v>107</v>
      </c>
      <c r="W40" s="114">
        <v>0.153</v>
      </c>
      <c r="X40" s="107" t="s">
        <v>198</v>
      </c>
      <c r="Y40" s="107" t="s">
        <v>196</v>
      </c>
      <c r="Z40" s="110" t="s">
        <v>194</v>
      </c>
      <c r="AB40" s="110">
        <v>7</v>
      </c>
      <c r="AJ40" s="84" t="s">
        <v>150</v>
      </c>
      <c r="AK40" s="84" t="s">
        <v>151</v>
      </c>
    </row>
    <row r="41" spans="1:37">
      <c r="D41" s="151" t="s">
        <v>199</v>
      </c>
      <c r="E41" s="152"/>
      <c r="F41" s="153"/>
      <c r="G41" s="154"/>
      <c r="H41" s="154"/>
      <c r="I41" s="154"/>
      <c r="J41" s="154"/>
      <c r="K41" s="155"/>
      <c r="L41" s="155"/>
      <c r="M41" s="152"/>
      <c r="N41" s="152"/>
      <c r="O41" s="153"/>
      <c r="P41" s="153"/>
      <c r="Q41" s="152"/>
      <c r="R41" s="152"/>
      <c r="S41" s="152"/>
      <c r="T41" s="156"/>
      <c r="U41" s="156"/>
      <c r="V41" s="156" t="s">
        <v>0</v>
      </c>
      <c r="W41" s="157"/>
      <c r="X41" s="153"/>
    </row>
    <row r="42" spans="1:37" ht="25.5">
      <c r="A42" s="105">
        <v>11</v>
      </c>
      <c r="B42" s="106" t="s">
        <v>190</v>
      </c>
      <c r="C42" s="107" t="s">
        <v>200</v>
      </c>
      <c r="D42" s="108" t="s">
        <v>201</v>
      </c>
      <c r="E42" s="109">
        <v>19.89</v>
      </c>
      <c r="F42" s="110" t="s">
        <v>180</v>
      </c>
      <c r="H42" s="111">
        <f>ROUND(E42*G42,2)</f>
        <v>0</v>
      </c>
      <c r="J42" s="111">
        <f>ROUND(E42*G42,2)</f>
        <v>0</v>
      </c>
      <c r="K42" s="112">
        <v>0.38624999999999998</v>
      </c>
      <c r="L42" s="112">
        <f>E42*K42</f>
        <v>7.6825124999999996</v>
      </c>
      <c r="N42" s="109">
        <f>E42*M42</f>
        <v>0</v>
      </c>
      <c r="O42" s="110">
        <v>23</v>
      </c>
      <c r="P42" s="110" t="s">
        <v>147</v>
      </c>
      <c r="V42" s="113" t="s">
        <v>107</v>
      </c>
      <c r="W42" s="114">
        <v>0.53700000000000003</v>
      </c>
      <c r="X42" s="107" t="s">
        <v>202</v>
      </c>
      <c r="Y42" s="107" t="s">
        <v>200</v>
      </c>
      <c r="Z42" s="110" t="s">
        <v>194</v>
      </c>
      <c r="AB42" s="110">
        <v>7</v>
      </c>
      <c r="AJ42" s="84" t="s">
        <v>150</v>
      </c>
      <c r="AK42" s="84" t="s">
        <v>151</v>
      </c>
    </row>
    <row r="43" spans="1:37">
      <c r="D43" s="151" t="s">
        <v>195</v>
      </c>
      <c r="E43" s="152"/>
      <c r="F43" s="153"/>
      <c r="G43" s="154"/>
      <c r="H43" s="154"/>
      <c r="I43" s="154"/>
      <c r="J43" s="154"/>
      <c r="K43" s="155"/>
      <c r="L43" s="155"/>
      <c r="M43" s="152"/>
      <c r="N43" s="152"/>
      <c r="O43" s="153"/>
      <c r="P43" s="153"/>
      <c r="Q43" s="152"/>
      <c r="R43" s="152"/>
      <c r="S43" s="152"/>
      <c r="T43" s="156"/>
      <c r="U43" s="156"/>
      <c r="V43" s="156" t="s">
        <v>0</v>
      </c>
      <c r="W43" s="157"/>
      <c r="X43" s="153"/>
    </row>
    <row r="44" spans="1:37" ht="25.5">
      <c r="A44" s="105">
        <v>12</v>
      </c>
      <c r="B44" s="106" t="s">
        <v>203</v>
      </c>
      <c r="C44" s="107" t="s">
        <v>204</v>
      </c>
      <c r="D44" s="108" t="s">
        <v>205</v>
      </c>
      <c r="E44" s="109">
        <v>0.36699999999999999</v>
      </c>
      <c r="F44" s="110" t="s">
        <v>146</v>
      </c>
      <c r="H44" s="111">
        <f>ROUND(E44*G44,2)</f>
        <v>0</v>
      </c>
      <c r="J44" s="111">
        <f>ROUND(E44*G44,2)</f>
        <v>0</v>
      </c>
      <c r="K44" s="112">
        <v>1.9312499999999999</v>
      </c>
      <c r="L44" s="112">
        <f>E44*K44</f>
        <v>0.70876874999999995</v>
      </c>
      <c r="N44" s="109">
        <f>E44*M44</f>
        <v>0</v>
      </c>
      <c r="O44" s="110">
        <v>23</v>
      </c>
      <c r="P44" s="110" t="s">
        <v>147</v>
      </c>
      <c r="V44" s="113" t="s">
        <v>107</v>
      </c>
      <c r="W44" s="114">
        <v>6.5000000000000002E-2</v>
      </c>
      <c r="X44" s="107" t="s">
        <v>206</v>
      </c>
      <c r="Y44" s="107" t="s">
        <v>204</v>
      </c>
      <c r="Z44" s="110" t="s">
        <v>194</v>
      </c>
      <c r="AB44" s="110" t="s">
        <v>86</v>
      </c>
      <c r="AJ44" s="84" t="s">
        <v>150</v>
      </c>
      <c r="AK44" s="84" t="s">
        <v>151</v>
      </c>
    </row>
    <row r="45" spans="1:37">
      <c r="D45" s="151" t="s">
        <v>207</v>
      </c>
      <c r="E45" s="152"/>
      <c r="F45" s="153"/>
      <c r="G45" s="154"/>
      <c r="H45" s="154"/>
      <c r="I45" s="154"/>
      <c r="J45" s="154"/>
      <c r="K45" s="155"/>
      <c r="L45" s="155"/>
      <c r="M45" s="152"/>
      <c r="N45" s="152"/>
      <c r="O45" s="153"/>
      <c r="P45" s="153"/>
      <c r="Q45" s="152"/>
      <c r="R45" s="152"/>
      <c r="S45" s="152"/>
      <c r="T45" s="156"/>
      <c r="U45" s="156"/>
      <c r="V45" s="156" t="s">
        <v>0</v>
      </c>
      <c r="W45" s="157"/>
      <c r="X45" s="153"/>
    </row>
    <row r="46" spans="1:37">
      <c r="A46" s="105">
        <v>13</v>
      </c>
      <c r="B46" s="106" t="s">
        <v>190</v>
      </c>
      <c r="C46" s="107" t="s">
        <v>208</v>
      </c>
      <c r="D46" s="108" t="s">
        <v>209</v>
      </c>
      <c r="E46" s="109">
        <v>19.89</v>
      </c>
      <c r="F46" s="110" t="s">
        <v>180</v>
      </c>
      <c r="H46" s="111">
        <f>ROUND(E46*G46,2)</f>
        <v>0</v>
      </c>
      <c r="J46" s="111">
        <f>ROUND(E46*G46,2)</f>
        <v>0</v>
      </c>
      <c r="K46" s="112">
        <v>6.1850000000000002E-2</v>
      </c>
      <c r="L46" s="112">
        <f>E46*K46</f>
        <v>1.2301965000000001</v>
      </c>
      <c r="N46" s="109">
        <f>E46*M46</f>
        <v>0</v>
      </c>
      <c r="O46" s="110">
        <v>23</v>
      </c>
      <c r="P46" s="110" t="s">
        <v>147</v>
      </c>
      <c r="V46" s="113" t="s">
        <v>107</v>
      </c>
      <c r="W46" s="114">
        <v>0.378</v>
      </c>
      <c r="X46" s="107" t="s">
        <v>210</v>
      </c>
      <c r="Y46" s="107" t="s">
        <v>208</v>
      </c>
      <c r="Z46" s="110" t="s">
        <v>194</v>
      </c>
      <c r="AB46" s="110">
        <v>7</v>
      </c>
      <c r="AJ46" s="84" t="s">
        <v>150</v>
      </c>
      <c r="AK46" s="84" t="s">
        <v>151</v>
      </c>
    </row>
    <row r="47" spans="1:37">
      <c r="D47" s="151" t="s">
        <v>195</v>
      </c>
      <c r="E47" s="152"/>
      <c r="F47" s="153"/>
      <c r="G47" s="154"/>
      <c r="H47" s="154"/>
      <c r="I47" s="154"/>
      <c r="J47" s="154"/>
      <c r="K47" s="155"/>
      <c r="L47" s="155"/>
      <c r="M47" s="152"/>
      <c r="N47" s="152"/>
      <c r="O47" s="153"/>
      <c r="P47" s="153"/>
      <c r="Q47" s="152"/>
      <c r="R47" s="152"/>
      <c r="S47" s="152"/>
      <c r="T47" s="156"/>
      <c r="U47" s="156"/>
      <c r="V47" s="156" t="s">
        <v>0</v>
      </c>
      <c r="W47" s="157"/>
      <c r="X47" s="153"/>
    </row>
    <row r="48" spans="1:37">
      <c r="A48" s="105">
        <v>14</v>
      </c>
      <c r="B48" s="106" t="s">
        <v>190</v>
      </c>
      <c r="C48" s="107" t="s">
        <v>211</v>
      </c>
      <c r="D48" s="108" t="s">
        <v>212</v>
      </c>
      <c r="E48" s="109">
        <v>19.89</v>
      </c>
      <c r="F48" s="110" t="s">
        <v>180</v>
      </c>
      <c r="H48" s="111">
        <f>ROUND(E48*G48,2)</f>
        <v>0</v>
      </c>
      <c r="J48" s="111">
        <f>ROUND(E48*G48,2)</f>
        <v>0</v>
      </c>
      <c r="K48" s="112">
        <v>0.18906999999999999</v>
      </c>
      <c r="L48" s="112">
        <f>E48*K48</f>
        <v>3.7606023</v>
      </c>
      <c r="N48" s="109">
        <f>E48*M48</f>
        <v>0</v>
      </c>
      <c r="O48" s="110">
        <v>23</v>
      </c>
      <c r="P48" s="110" t="s">
        <v>147</v>
      </c>
      <c r="V48" s="113" t="s">
        <v>107</v>
      </c>
      <c r="W48" s="114">
        <v>0.438</v>
      </c>
      <c r="X48" s="107" t="s">
        <v>213</v>
      </c>
      <c r="Y48" s="107" t="s">
        <v>211</v>
      </c>
      <c r="Z48" s="110" t="s">
        <v>194</v>
      </c>
      <c r="AB48" s="110">
        <v>7</v>
      </c>
      <c r="AJ48" s="84" t="s">
        <v>150</v>
      </c>
      <c r="AK48" s="84" t="s">
        <v>151</v>
      </c>
    </row>
    <row r="49" spans="1:37">
      <c r="D49" s="151" t="s">
        <v>195</v>
      </c>
      <c r="E49" s="152"/>
      <c r="F49" s="153"/>
      <c r="G49" s="154"/>
      <c r="H49" s="154"/>
      <c r="I49" s="154"/>
      <c r="J49" s="154"/>
      <c r="K49" s="155"/>
      <c r="L49" s="155"/>
      <c r="M49" s="152"/>
      <c r="N49" s="152"/>
      <c r="O49" s="153"/>
      <c r="P49" s="153"/>
      <c r="Q49" s="152"/>
      <c r="R49" s="152"/>
      <c r="S49" s="152"/>
      <c r="T49" s="156"/>
      <c r="U49" s="156"/>
      <c r="V49" s="156" t="s">
        <v>0</v>
      </c>
      <c r="W49" s="157"/>
      <c r="X49" s="153"/>
    </row>
    <row r="50" spans="1:37" ht="38.25">
      <c r="A50" s="105">
        <v>15</v>
      </c>
      <c r="B50" s="106" t="s">
        <v>190</v>
      </c>
      <c r="C50" s="107" t="s">
        <v>214</v>
      </c>
      <c r="D50" s="108" t="s">
        <v>215</v>
      </c>
      <c r="E50" s="109">
        <v>6.12</v>
      </c>
      <c r="F50" s="110" t="s">
        <v>180</v>
      </c>
      <c r="H50" s="111">
        <f>ROUND(E50*G50,2)</f>
        <v>0</v>
      </c>
      <c r="J50" s="111">
        <f>ROUND(E50*G50,2)</f>
        <v>0</v>
      </c>
      <c r="K50" s="112">
        <v>0.112</v>
      </c>
      <c r="L50" s="112">
        <f>E50*K50</f>
        <v>0.68544000000000005</v>
      </c>
      <c r="N50" s="109">
        <f>E50*M50</f>
        <v>0</v>
      </c>
      <c r="O50" s="110">
        <v>23</v>
      </c>
      <c r="P50" s="110" t="s">
        <v>147</v>
      </c>
      <c r="V50" s="113" t="s">
        <v>107</v>
      </c>
      <c r="W50" s="114">
        <v>0.23899999999999999</v>
      </c>
      <c r="X50" s="107" t="s">
        <v>216</v>
      </c>
      <c r="Y50" s="107" t="s">
        <v>214</v>
      </c>
      <c r="Z50" s="110" t="s">
        <v>217</v>
      </c>
      <c r="AB50" s="110">
        <v>7</v>
      </c>
      <c r="AJ50" s="84" t="s">
        <v>150</v>
      </c>
      <c r="AK50" s="84" t="s">
        <v>151</v>
      </c>
    </row>
    <row r="51" spans="1:37">
      <c r="D51" s="151" t="s">
        <v>199</v>
      </c>
      <c r="E51" s="152"/>
      <c r="F51" s="153"/>
      <c r="G51" s="154"/>
      <c r="H51" s="154"/>
      <c r="I51" s="154"/>
      <c r="J51" s="154"/>
      <c r="K51" s="155"/>
      <c r="L51" s="155"/>
      <c r="M51" s="152"/>
      <c r="N51" s="152"/>
      <c r="O51" s="153"/>
      <c r="P51" s="153"/>
      <c r="Q51" s="152"/>
      <c r="R51" s="152"/>
      <c r="S51" s="152"/>
      <c r="T51" s="156"/>
      <c r="U51" s="156"/>
      <c r="V51" s="156" t="s">
        <v>0</v>
      </c>
      <c r="W51" s="157"/>
      <c r="X51" s="153"/>
    </row>
    <row r="52" spans="1:37" ht="25.5">
      <c r="A52" s="105">
        <v>16</v>
      </c>
      <c r="B52" s="106" t="s">
        <v>190</v>
      </c>
      <c r="C52" s="107" t="s">
        <v>218</v>
      </c>
      <c r="D52" s="108" t="s">
        <v>219</v>
      </c>
      <c r="E52" s="109">
        <v>19.89</v>
      </c>
      <c r="F52" s="110" t="s">
        <v>180</v>
      </c>
      <c r="H52" s="111">
        <f>ROUND(E52*G52,2)</f>
        <v>0</v>
      </c>
      <c r="J52" s="111">
        <f>ROUND(E52*G52,2)</f>
        <v>0</v>
      </c>
      <c r="K52" s="112">
        <v>0.1837</v>
      </c>
      <c r="L52" s="112">
        <f>E52*K52</f>
        <v>3.6537930000000003</v>
      </c>
      <c r="N52" s="109">
        <f>E52*M52</f>
        <v>0</v>
      </c>
      <c r="O52" s="110">
        <v>23</v>
      </c>
      <c r="P52" s="110" t="s">
        <v>147</v>
      </c>
      <c r="V52" s="113" t="s">
        <v>107</v>
      </c>
      <c r="W52" s="114">
        <v>11.079000000000001</v>
      </c>
      <c r="X52" s="107" t="s">
        <v>220</v>
      </c>
      <c r="Y52" s="107" t="s">
        <v>218</v>
      </c>
      <c r="Z52" s="110" t="s">
        <v>221</v>
      </c>
      <c r="AB52" s="110" t="s">
        <v>86</v>
      </c>
      <c r="AJ52" s="84" t="s">
        <v>150</v>
      </c>
      <c r="AK52" s="84" t="s">
        <v>151</v>
      </c>
    </row>
    <row r="53" spans="1:37">
      <c r="D53" s="151" t="s">
        <v>195</v>
      </c>
      <c r="E53" s="152"/>
      <c r="F53" s="153"/>
      <c r="G53" s="154"/>
      <c r="H53" s="154"/>
      <c r="I53" s="154"/>
      <c r="J53" s="154"/>
      <c r="K53" s="155"/>
      <c r="L53" s="155"/>
      <c r="M53" s="152"/>
      <c r="N53" s="152"/>
      <c r="O53" s="153"/>
      <c r="P53" s="153"/>
      <c r="Q53" s="152"/>
      <c r="R53" s="152"/>
      <c r="S53" s="152"/>
      <c r="T53" s="156"/>
      <c r="U53" s="156"/>
      <c r="V53" s="156" t="s">
        <v>0</v>
      </c>
      <c r="W53" s="157"/>
      <c r="X53" s="153"/>
    </row>
    <row r="54" spans="1:37">
      <c r="A54" s="105">
        <v>17</v>
      </c>
      <c r="B54" s="106" t="s">
        <v>222</v>
      </c>
      <c r="C54" s="107" t="s">
        <v>223</v>
      </c>
      <c r="D54" s="108" t="s">
        <v>224</v>
      </c>
      <c r="E54" s="109">
        <v>20.288</v>
      </c>
      <c r="F54" s="110" t="s">
        <v>180</v>
      </c>
      <c r="I54" s="111">
        <f>ROUND(E54*G54,2)</f>
        <v>0</v>
      </c>
      <c r="J54" s="111">
        <f>ROUND(E54*G54,2)</f>
        <v>0</v>
      </c>
      <c r="K54" s="112">
        <v>0.222</v>
      </c>
      <c r="L54" s="112">
        <f>E54*K54</f>
        <v>4.5039360000000004</v>
      </c>
      <c r="N54" s="109">
        <f>E54*M54</f>
        <v>0</v>
      </c>
      <c r="O54" s="110">
        <v>23</v>
      </c>
      <c r="P54" s="110" t="s">
        <v>147</v>
      </c>
      <c r="V54" s="113" t="s">
        <v>100</v>
      </c>
      <c r="X54" s="107" t="s">
        <v>223</v>
      </c>
      <c r="Y54" s="107" t="s">
        <v>223</v>
      </c>
      <c r="Z54" s="110" t="s">
        <v>225</v>
      </c>
      <c r="AA54" s="107" t="s">
        <v>147</v>
      </c>
      <c r="AB54" s="110">
        <v>8</v>
      </c>
      <c r="AJ54" s="84" t="s">
        <v>226</v>
      </c>
      <c r="AK54" s="84" t="s">
        <v>151</v>
      </c>
    </row>
    <row r="55" spans="1:37">
      <c r="D55" s="151" t="s">
        <v>227</v>
      </c>
      <c r="E55" s="152"/>
      <c r="F55" s="153"/>
      <c r="G55" s="154"/>
      <c r="H55" s="154"/>
      <c r="I55" s="154"/>
      <c r="J55" s="154"/>
      <c r="K55" s="155"/>
      <c r="L55" s="155"/>
      <c r="M55" s="152"/>
      <c r="N55" s="152"/>
      <c r="O55" s="153"/>
      <c r="P55" s="153"/>
      <c r="Q55" s="152"/>
      <c r="R55" s="152"/>
      <c r="S55" s="152"/>
      <c r="T55" s="156"/>
      <c r="U55" s="156"/>
      <c r="V55" s="156" t="s">
        <v>0</v>
      </c>
      <c r="W55" s="157"/>
      <c r="X55" s="153"/>
    </row>
    <row r="56" spans="1:37">
      <c r="D56" s="158" t="s">
        <v>228</v>
      </c>
      <c r="E56" s="159">
        <f>J56</f>
        <v>0</v>
      </c>
      <c r="H56" s="159">
        <f>SUM(H37:H55)</f>
        <v>0</v>
      </c>
      <c r="I56" s="159">
        <f>SUM(I37:I55)</f>
        <v>0</v>
      </c>
      <c r="J56" s="159">
        <f>SUM(J37:J55)</f>
        <v>0</v>
      </c>
      <c r="L56" s="160">
        <f>SUM(L37:L55)</f>
        <v>28.035577050000001</v>
      </c>
      <c r="N56" s="161">
        <f>SUM(N37:N55)</f>
        <v>0</v>
      </c>
      <c r="W56" s="114">
        <f>SUM(W37:W55)</f>
        <v>13.366</v>
      </c>
    </row>
    <row r="58" spans="1:37">
      <c r="B58" s="107" t="s">
        <v>229</v>
      </c>
    </row>
    <row r="59" spans="1:37" ht="25.5">
      <c r="A59" s="105">
        <v>18</v>
      </c>
      <c r="B59" s="106" t="s">
        <v>230</v>
      </c>
      <c r="C59" s="107" t="s">
        <v>231</v>
      </c>
      <c r="D59" s="108" t="s">
        <v>232</v>
      </c>
      <c r="E59" s="109">
        <v>88</v>
      </c>
      <c r="F59" s="110" t="s">
        <v>233</v>
      </c>
      <c r="H59" s="111">
        <f>ROUND(E59*G59,2)</f>
        <v>0</v>
      </c>
      <c r="J59" s="111">
        <f>ROUND(E59*G59,2)</f>
        <v>0</v>
      </c>
      <c r="K59" s="112">
        <v>1.0000000000000001E-5</v>
      </c>
      <c r="L59" s="112">
        <f>E59*K59</f>
        <v>8.8000000000000003E-4</v>
      </c>
      <c r="N59" s="109">
        <f>E59*M59</f>
        <v>0</v>
      </c>
      <c r="O59" s="110">
        <v>23</v>
      </c>
      <c r="P59" s="110" t="s">
        <v>147</v>
      </c>
      <c r="V59" s="113" t="s">
        <v>107</v>
      </c>
      <c r="W59" s="114">
        <v>22.175999999999998</v>
      </c>
      <c r="X59" s="107" t="s">
        <v>234</v>
      </c>
      <c r="Y59" s="107" t="s">
        <v>231</v>
      </c>
      <c r="Z59" s="110" t="s">
        <v>217</v>
      </c>
      <c r="AB59" s="110">
        <v>7</v>
      </c>
      <c r="AJ59" s="84" t="s">
        <v>150</v>
      </c>
      <c r="AK59" s="84" t="s">
        <v>151</v>
      </c>
    </row>
    <row r="60" spans="1:37">
      <c r="D60" s="151" t="s">
        <v>235</v>
      </c>
      <c r="E60" s="152"/>
      <c r="F60" s="153"/>
      <c r="G60" s="154"/>
      <c r="H60" s="154"/>
      <c r="I60" s="154"/>
      <c r="J60" s="154"/>
      <c r="K60" s="155"/>
      <c r="L60" s="155"/>
      <c r="M60" s="152"/>
      <c r="N60" s="152"/>
      <c r="O60" s="153"/>
      <c r="P60" s="153"/>
      <c r="Q60" s="152"/>
      <c r="R60" s="152"/>
      <c r="S60" s="152"/>
      <c r="T60" s="156"/>
      <c r="U60" s="156"/>
      <c r="V60" s="156" t="s">
        <v>0</v>
      </c>
      <c r="W60" s="157"/>
      <c r="X60" s="153"/>
    </row>
    <row r="61" spans="1:37">
      <c r="D61" s="151" t="s">
        <v>236</v>
      </c>
      <c r="E61" s="152"/>
      <c r="F61" s="153"/>
      <c r="G61" s="154"/>
      <c r="H61" s="154"/>
      <c r="I61" s="154"/>
      <c r="J61" s="154"/>
      <c r="K61" s="155"/>
      <c r="L61" s="155"/>
      <c r="M61" s="152"/>
      <c r="N61" s="152"/>
      <c r="O61" s="153"/>
      <c r="P61" s="153"/>
      <c r="Q61" s="152"/>
      <c r="R61" s="152"/>
      <c r="S61" s="152"/>
      <c r="T61" s="156"/>
      <c r="U61" s="156"/>
      <c r="V61" s="156" t="s">
        <v>0</v>
      </c>
      <c r="W61" s="157"/>
      <c r="X61" s="153"/>
    </row>
    <row r="62" spans="1:37">
      <c r="D62" s="151" t="s">
        <v>152</v>
      </c>
      <c r="E62" s="152"/>
      <c r="F62" s="153"/>
      <c r="G62" s="154"/>
      <c r="H62" s="154"/>
      <c r="I62" s="154"/>
      <c r="J62" s="154"/>
      <c r="K62" s="155"/>
      <c r="L62" s="155"/>
      <c r="M62" s="152"/>
      <c r="N62" s="152"/>
      <c r="O62" s="153"/>
      <c r="P62" s="153"/>
      <c r="Q62" s="152"/>
      <c r="R62" s="152"/>
      <c r="S62" s="152"/>
      <c r="T62" s="156"/>
      <c r="U62" s="156"/>
      <c r="V62" s="156" t="s">
        <v>0</v>
      </c>
      <c r="W62" s="157"/>
      <c r="X62" s="153"/>
    </row>
    <row r="63" spans="1:37" ht="25.5">
      <c r="A63" s="105">
        <v>19</v>
      </c>
      <c r="B63" s="106" t="s">
        <v>230</v>
      </c>
      <c r="C63" s="107" t="s">
        <v>231</v>
      </c>
      <c r="D63" s="108" t="s">
        <v>232</v>
      </c>
      <c r="E63" s="109">
        <v>40</v>
      </c>
      <c r="F63" s="110" t="s">
        <v>233</v>
      </c>
      <c r="H63" s="111">
        <f>ROUND(E63*G63,2)</f>
        <v>0</v>
      </c>
      <c r="J63" s="111">
        <f>ROUND(E63*G63,2)</f>
        <v>0</v>
      </c>
      <c r="K63" s="112">
        <v>1.0000000000000001E-5</v>
      </c>
      <c r="L63" s="112">
        <f>E63*K63</f>
        <v>4.0000000000000002E-4</v>
      </c>
      <c r="N63" s="109">
        <f>E63*M63</f>
        <v>0</v>
      </c>
      <c r="O63" s="110">
        <v>23</v>
      </c>
      <c r="P63" s="110" t="s">
        <v>147</v>
      </c>
      <c r="V63" s="113" t="s">
        <v>107</v>
      </c>
      <c r="W63" s="114">
        <v>10.08</v>
      </c>
      <c r="X63" s="107" t="s">
        <v>234</v>
      </c>
      <c r="Y63" s="107" t="s">
        <v>231</v>
      </c>
      <c r="Z63" s="110" t="s">
        <v>217</v>
      </c>
      <c r="AB63" s="110">
        <v>7</v>
      </c>
      <c r="AJ63" s="84" t="s">
        <v>150</v>
      </c>
      <c r="AK63" s="84" t="s">
        <v>151</v>
      </c>
    </row>
    <row r="64" spans="1:37">
      <c r="D64" s="151" t="s">
        <v>237</v>
      </c>
      <c r="E64" s="152"/>
      <c r="F64" s="153"/>
      <c r="G64" s="154"/>
      <c r="H64" s="154"/>
      <c r="I64" s="154"/>
      <c r="J64" s="154"/>
      <c r="K64" s="155"/>
      <c r="L64" s="155"/>
      <c r="M64" s="152"/>
      <c r="N64" s="152"/>
      <c r="O64" s="153"/>
      <c r="P64" s="153"/>
      <c r="Q64" s="152"/>
      <c r="R64" s="152"/>
      <c r="S64" s="152"/>
      <c r="T64" s="156"/>
      <c r="U64" s="156"/>
      <c r="V64" s="156" t="s">
        <v>0</v>
      </c>
      <c r="W64" s="157"/>
      <c r="X64" s="153"/>
    </row>
    <row r="65" spans="1:37">
      <c r="D65" s="151" t="s">
        <v>238</v>
      </c>
      <c r="E65" s="152"/>
      <c r="F65" s="153"/>
      <c r="G65" s="154"/>
      <c r="H65" s="154"/>
      <c r="I65" s="154"/>
      <c r="J65" s="154"/>
      <c r="K65" s="155"/>
      <c r="L65" s="155"/>
      <c r="M65" s="152"/>
      <c r="N65" s="152"/>
      <c r="O65" s="153"/>
      <c r="P65" s="153"/>
      <c r="Q65" s="152"/>
      <c r="R65" s="152"/>
      <c r="S65" s="152"/>
      <c r="T65" s="156"/>
      <c r="U65" s="156"/>
      <c r="V65" s="156" t="s">
        <v>0</v>
      </c>
      <c r="W65" s="157"/>
      <c r="X65" s="153"/>
    </row>
    <row r="66" spans="1:37">
      <c r="A66" s="105">
        <v>20</v>
      </c>
      <c r="B66" s="106" t="s">
        <v>222</v>
      </c>
      <c r="C66" s="107" t="s">
        <v>239</v>
      </c>
      <c r="D66" s="108" t="s">
        <v>240</v>
      </c>
      <c r="E66" s="109">
        <v>88</v>
      </c>
      <c r="F66" s="110" t="s">
        <v>233</v>
      </c>
      <c r="I66" s="111">
        <f>ROUND(E66*G66,2)</f>
        <v>0</v>
      </c>
      <c r="J66" s="111">
        <f>ROUND(E66*G66,2)</f>
        <v>0</v>
      </c>
      <c r="K66" s="112">
        <v>2.5999999999999998E-4</v>
      </c>
      <c r="L66" s="112">
        <f>E66*K66</f>
        <v>2.2879999999999998E-2</v>
      </c>
      <c r="N66" s="109">
        <f>E66*M66</f>
        <v>0</v>
      </c>
      <c r="O66" s="110">
        <v>23</v>
      </c>
      <c r="P66" s="110" t="s">
        <v>147</v>
      </c>
      <c r="V66" s="113" t="s">
        <v>100</v>
      </c>
      <c r="X66" s="107" t="s">
        <v>239</v>
      </c>
      <c r="Y66" s="107" t="s">
        <v>239</v>
      </c>
      <c r="Z66" s="110" t="s">
        <v>241</v>
      </c>
      <c r="AA66" s="107" t="s">
        <v>147</v>
      </c>
      <c r="AB66" s="110">
        <v>2</v>
      </c>
      <c r="AJ66" s="84" t="s">
        <v>226</v>
      </c>
      <c r="AK66" s="84" t="s">
        <v>151</v>
      </c>
    </row>
    <row r="67" spans="1:37">
      <c r="A67" s="105">
        <v>21</v>
      </c>
      <c r="B67" s="106" t="s">
        <v>222</v>
      </c>
      <c r="C67" s="107" t="s">
        <v>239</v>
      </c>
      <c r="D67" s="108" t="s">
        <v>240</v>
      </c>
      <c r="E67" s="109">
        <v>20</v>
      </c>
      <c r="F67" s="110" t="s">
        <v>233</v>
      </c>
      <c r="I67" s="111">
        <f>ROUND(E67*G67,2)</f>
        <v>0</v>
      </c>
      <c r="J67" s="111">
        <f>ROUND(E67*G67,2)</f>
        <v>0</v>
      </c>
      <c r="K67" s="112">
        <v>2.5999999999999998E-4</v>
      </c>
      <c r="L67" s="112">
        <f>E67*K67</f>
        <v>5.1999999999999998E-3</v>
      </c>
      <c r="N67" s="109">
        <f>E67*M67</f>
        <v>0</v>
      </c>
      <c r="O67" s="110">
        <v>23</v>
      </c>
      <c r="P67" s="110" t="s">
        <v>147</v>
      </c>
      <c r="V67" s="113" t="s">
        <v>100</v>
      </c>
      <c r="X67" s="107" t="s">
        <v>239</v>
      </c>
      <c r="Y67" s="107" t="s">
        <v>239</v>
      </c>
      <c r="Z67" s="110" t="s">
        <v>241</v>
      </c>
      <c r="AA67" s="107" t="s">
        <v>147</v>
      </c>
      <c r="AB67" s="110">
        <v>2</v>
      </c>
      <c r="AJ67" s="84" t="s">
        <v>226</v>
      </c>
      <c r="AK67" s="84" t="s">
        <v>151</v>
      </c>
    </row>
    <row r="68" spans="1:37">
      <c r="D68" s="151" t="s">
        <v>242</v>
      </c>
      <c r="E68" s="152"/>
      <c r="F68" s="153"/>
      <c r="G68" s="154"/>
      <c r="H68" s="154"/>
      <c r="I68" s="154"/>
      <c r="J68" s="154"/>
      <c r="K68" s="155"/>
      <c r="L68" s="155"/>
      <c r="M68" s="152"/>
      <c r="N68" s="152"/>
      <c r="O68" s="153"/>
      <c r="P68" s="153"/>
      <c r="Q68" s="152"/>
      <c r="R68" s="152"/>
      <c r="S68" s="152"/>
      <c r="T68" s="156"/>
      <c r="U68" s="156"/>
      <c r="V68" s="156" t="s">
        <v>0</v>
      </c>
      <c r="W68" s="157"/>
      <c r="X68" s="153"/>
    </row>
    <row r="69" spans="1:37">
      <c r="A69" s="105">
        <v>22</v>
      </c>
      <c r="B69" s="106" t="s">
        <v>190</v>
      </c>
      <c r="C69" s="107" t="s">
        <v>243</v>
      </c>
      <c r="D69" s="108" t="s">
        <v>244</v>
      </c>
      <c r="E69" s="109">
        <v>31.887</v>
      </c>
      <c r="F69" s="110" t="s">
        <v>245</v>
      </c>
      <c r="H69" s="111">
        <f>ROUND(E69*G69,2)</f>
        <v>0</v>
      </c>
      <c r="J69" s="111">
        <f>ROUND(E69*G69,2)</f>
        <v>0</v>
      </c>
      <c r="L69" s="112">
        <f>E69*K69</f>
        <v>0</v>
      </c>
      <c r="N69" s="109">
        <f>E69*M69</f>
        <v>0</v>
      </c>
      <c r="O69" s="110">
        <v>23</v>
      </c>
      <c r="P69" s="110" t="s">
        <v>147</v>
      </c>
      <c r="V69" s="113" t="s">
        <v>107</v>
      </c>
      <c r="W69" s="114">
        <v>11.894</v>
      </c>
      <c r="X69" s="107" t="s">
        <v>246</v>
      </c>
      <c r="Y69" s="107" t="s">
        <v>243</v>
      </c>
      <c r="Z69" s="110" t="s">
        <v>221</v>
      </c>
      <c r="AB69" s="110" t="s">
        <v>86</v>
      </c>
      <c r="AJ69" s="84" t="s">
        <v>150</v>
      </c>
      <c r="AK69" s="84" t="s">
        <v>151</v>
      </c>
    </row>
    <row r="70" spans="1:37">
      <c r="A70" s="105">
        <v>23</v>
      </c>
      <c r="B70" s="106" t="s">
        <v>247</v>
      </c>
      <c r="C70" s="107" t="s">
        <v>248</v>
      </c>
      <c r="D70" s="108" t="s">
        <v>249</v>
      </c>
      <c r="E70" s="109">
        <v>6</v>
      </c>
      <c r="F70" s="110" t="s">
        <v>250</v>
      </c>
      <c r="H70" s="111">
        <f>ROUND(E70*G70,2)</f>
        <v>0</v>
      </c>
      <c r="J70" s="111">
        <f>ROUND(E70*G70,2)</f>
        <v>0</v>
      </c>
      <c r="L70" s="112">
        <f>E70*K70</f>
        <v>0</v>
      </c>
      <c r="N70" s="109">
        <f>E70*M70</f>
        <v>0</v>
      </c>
      <c r="O70" s="110">
        <v>23</v>
      </c>
      <c r="P70" s="110" t="s">
        <v>147</v>
      </c>
      <c r="V70" s="113" t="s">
        <v>107</v>
      </c>
      <c r="W70" s="114">
        <v>6</v>
      </c>
      <c r="X70" s="107" t="s">
        <v>251</v>
      </c>
      <c r="Y70" s="107" t="s">
        <v>248</v>
      </c>
      <c r="Z70" s="110" t="s">
        <v>252</v>
      </c>
      <c r="AB70" s="110">
        <v>7</v>
      </c>
      <c r="AJ70" s="84" t="s">
        <v>150</v>
      </c>
      <c r="AK70" s="84" t="s">
        <v>151</v>
      </c>
    </row>
    <row r="71" spans="1:37">
      <c r="A71" s="105">
        <v>24</v>
      </c>
      <c r="B71" s="106" t="s">
        <v>247</v>
      </c>
      <c r="C71" s="107" t="s">
        <v>253</v>
      </c>
      <c r="D71" s="108" t="s">
        <v>254</v>
      </c>
      <c r="E71" s="109">
        <v>22</v>
      </c>
      <c r="F71" s="110" t="s">
        <v>255</v>
      </c>
      <c r="H71" s="111">
        <f>ROUND(E71*G71,2)</f>
        <v>0</v>
      </c>
      <c r="J71" s="111">
        <f>ROUND(E71*G71,2)</f>
        <v>0</v>
      </c>
      <c r="L71" s="112">
        <f>E71*K71</f>
        <v>0</v>
      </c>
      <c r="N71" s="109">
        <f>E71*M71</f>
        <v>0</v>
      </c>
      <c r="O71" s="110">
        <v>23</v>
      </c>
      <c r="P71" s="110" t="s">
        <v>147</v>
      </c>
      <c r="V71" s="113" t="s">
        <v>107</v>
      </c>
      <c r="W71" s="114">
        <v>22</v>
      </c>
      <c r="X71" s="107" t="s">
        <v>256</v>
      </c>
      <c r="Y71" s="107" t="s">
        <v>253</v>
      </c>
      <c r="Z71" s="110" t="s">
        <v>252</v>
      </c>
      <c r="AB71" s="110">
        <v>7</v>
      </c>
      <c r="AJ71" s="84" t="s">
        <v>150</v>
      </c>
      <c r="AK71" s="84" t="s">
        <v>151</v>
      </c>
    </row>
    <row r="72" spans="1:37">
      <c r="D72" s="151" t="s">
        <v>257</v>
      </c>
      <c r="E72" s="152"/>
      <c r="F72" s="153"/>
      <c r="G72" s="154"/>
      <c r="H72" s="154"/>
      <c r="I72" s="154"/>
      <c r="J72" s="154"/>
      <c r="K72" s="155"/>
      <c r="L72" s="155"/>
      <c r="M72" s="152"/>
      <c r="N72" s="152"/>
      <c r="O72" s="153"/>
      <c r="P72" s="153"/>
      <c r="Q72" s="152"/>
      <c r="R72" s="152"/>
      <c r="S72" s="152"/>
      <c r="T72" s="156"/>
      <c r="U72" s="156"/>
      <c r="V72" s="156" t="s">
        <v>0</v>
      </c>
      <c r="W72" s="157"/>
      <c r="X72" s="153"/>
    </row>
    <row r="73" spans="1:37">
      <c r="A73" s="105">
        <v>25</v>
      </c>
      <c r="B73" s="106" t="s">
        <v>222</v>
      </c>
      <c r="C73" s="107" t="s">
        <v>258</v>
      </c>
      <c r="D73" s="108" t="s">
        <v>259</v>
      </c>
      <c r="E73" s="109">
        <v>17</v>
      </c>
      <c r="F73" s="110" t="s">
        <v>233</v>
      </c>
      <c r="I73" s="111">
        <f>ROUND(E73*G73,2)</f>
        <v>0</v>
      </c>
      <c r="J73" s="111">
        <f>ROUND(E73*G73,2)</f>
        <v>0</v>
      </c>
      <c r="L73" s="112">
        <f>E73*K73</f>
        <v>0</v>
      </c>
      <c r="N73" s="109">
        <f>E73*M73</f>
        <v>0</v>
      </c>
      <c r="O73" s="110">
        <v>23</v>
      </c>
      <c r="P73" s="110" t="s">
        <v>147</v>
      </c>
      <c r="V73" s="113" t="s">
        <v>100</v>
      </c>
      <c r="X73" s="107" t="s">
        <v>258</v>
      </c>
      <c r="Y73" s="107" t="s">
        <v>258</v>
      </c>
      <c r="Z73" s="110" t="s">
        <v>217</v>
      </c>
      <c r="AA73" s="107" t="s">
        <v>147</v>
      </c>
      <c r="AB73" s="110">
        <v>8</v>
      </c>
      <c r="AJ73" s="84" t="s">
        <v>226</v>
      </c>
      <c r="AK73" s="84" t="s">
        <v>151</v>
      </c>
    </row>
    <row r="74" spans="1:37">
      <c r="A74" s="105">
        <v>26</v>
      </c>
      <c r="B74" s="106" t="s">
        <v>222</v>
      </c>
      <c r="C74" s="107" t="s">
        <v>260</v>
      </c>
      <c r="D74" s="108" t="s">
        <v>261</v>
      </c>
      <c r="E74" s="109">
        <v>2</v>
      </c>
      <c r="F74" s="110" t="s">
        <v>233</v>
      </c>
      <c r="I74" s="111">
        <f>ROUND(E74*G74,2)</f>
        <v>0</v>
      </c>
      <c r="J74" s="111">
        <f>ROUND(E74*G74,2)</f>
        <v>0</v>
      </c>
      <c r="L74" s="112">
        <f>E74*K74</f>
        <v>0</v>
      </c>
      <c r="N74" s="109">
        <f>E74*M74</f>
        <v>0</v>
      </c>
      <c r="O74" s="110">
        <v>23</v>
      </c>
      <c r="P74" s="110" t="s">
        <v>147</v>
      </c>
      <c r="V74" s="113" t="s">
        <v>100</v>
      </c>
      <c r="X74" s="107" t="s">
        <v>260</v>
      </c>
      <c r="Y74" s="107" t="s">
        <v>260</v>
      </c>
      <c r="Z74" s="110" t="s">
        <v>217</v>
      </c>
      <c r="AA74" s="107" t="s">
        <v>147</v>
      </c>
      <c r="AB74" s="110">
        <v>8</v>
      </c>
      <c r="AJ74" s="84" t="s">
        <v>226</v>
      </c>
      <c r="AK74" s="84" t="s">
        <v>151</v>
      </c>
    </row>
    <row r="75" spans="1:37">
      <c r="A75" s="105">
        <v>27</v>
      </c>
      <c r="B75" s="106" t="s">
        <v>222</v>
      </c>
      <c r="C75" s="107" t="s">
        <v>262</v>
      </c>
      <c r="D75" s="108" t="s">
        <v>263</v>
      </c>
      <c r="E75" s="109">
        <v>3</v>
      </c>
      <c r="F75" s="110" t="s">
        <v>233</v>
      </c>
      <c r="I75" s="111">
        <f>ROUND(E75*G75,2)</f>
        <v>0</v>
      </c>
      <c r="J75" s="111">
        <f>ROUND(E75*G75,2)</f>
        <v>0</v>
      </c>
      <c r="K75" s="112">
        <v>5.8999999999999997E-2</v>
      </c>
      <c r="L75" s="112">
        <f>E75*K75</f>
        <v>0.17699999999999999</v>
      </c>
      <c r="N75" s="109">
        <f>E75*M75</f>
        <v>0</v>
      </c>
      <c r="O75" s="110">
        <v>23</v>
      </c>
      <c r="P75" s="110" t="s">
        <v>147</v>
      </c>
      <c r="V75" s="113" t="s">
        <v>100</v>
      </c>
      <c r="X75" s="107" t="s">
        <v>262</v>
      </c>
      <c r="Y75" s="107" t="s">
        <v>262</v>
      </c>
      <c r="Z75" s="110" t="s">
        <v>217</v>
      </c>
      <c r="AA75" s="107" t="s">
        <v>147</v>
      </c>
      <c r="AB75" s="110">
        <v>8</v>
      </c>
      <c r="AJ75" s="84" t="s">
        <v>226</v>
      </c>
      <c r="AK75" s="84" t="s">
        <v>151</v>
      </c>
    </row>
    <row r="76" spans="1:37">
      <c r="D76" s="158" t="s">
        <v>264</v>
      </c>
      <c r="E76" s="159">
        <f>J76</f>
        <v>0</v>
      </c>
      <c r="H76" s="159">
        <f>SUM(H58:H75)</f>
        <v>0</v>
      </c>
      <c r="I76" s="159">
        <f>SUM(I58:I75)</f>
        <v>0</v>
      </c>
      <c r="J76" s="159">
        <f>SUM(J58:J75)</f>
        <v>0</v>
      </c>
      <c r="L76" s="160">
        <f>SUM(L58:L75)</f>
        <v>0.20635999999999999</v>
      </c>
      <c r="N76" s="161">
        <f>SUM(N58:N75)</f>
        <v>0</v>
      </c>
      <c r="W76" s="114">
        <f>SUM(W58:W75)</f>
        <v>72.150000000000006</v>
      </c>
    </row>
    <row r="78" spans="1:37">
      <c r="D78" s="158" t="s">
        <v>265</v>
      </c>
      <c r="E78" s="161">
        <f>J78</f>
        <v>0</v>
      </c>
      <c r="H78" s="159">
        <f>+H27+H35+H56+H76</f>
        <v>0</v>
      </c>
      <c r="I78" s="159">
        <f>+I27+I35+I56+I76</f>
        <v>0</v>
      </c>
      <c r="J78" s="159">
        <f>+J27+J35+J56+J76</f>
        <v>0</v>
      </c>
      <c r="L78" s="160">
        <f>+L27+L35+L56+L76</f>
        <v>31.886602100000001</v>
      </c>
      <c r="N78" s="161">
        <f>+N27+N35+N56+N76</f>
        <v>0</v>
      </c>
      <c r="W78" s="114">
        <f>+W27+W35+W56+W76</f>
        <v>95.412000000000006</v>
      </c>
    </row>
    <row r="80" spans="1:37">
      <c r="B80" s="150" t="s">
        <v>266</v>
      </c>
    </row>
    <row r="81" spans="1:37">
      <c r="B81" s="107" t="s">
        <v>267</v>
      </c>
    </row>
    <row r="82" spans="1:37">
      <c r="A82" s="105">
        <v>28</v>
      </c>
      <c r="B82" s="106" t="s">
        <v>268</v>
      </c>
      <c r="C82" s="107" t="s">
        <v>269</v>
      </c>
      <c r="D82" s="108" t="s">
        <v>270</v>
      </c>
      <c r="E82" s="109">
        <v>48</v>
      </c>
      <c r="F82" s="110" t="s">
        <v>271</v>
      </c>
      <c r="H82" s="111">
        <f>ROUND(E82*G82,2)</f>
        <v>0</v>
      </c>
      <c r="J82" s="111">
        <f>ROUND(E82*G82,2)</f>
        <v>0</v>
      </c>
      <c r="K82" s="112">
        <v>3.0000000000000001E-5</v>
      </c>
      <c r="L82" s="112">
        <f>E82*K82</f>
        <v>1.4400000000000001E-3</v>
      </c>
      <c r="N82" s="109">
        <f>E82*M82</f>
        <v>0</v>
      </c>
      <c r="O82" s="110">
        <v>23</v>
      </c>
      <c r="P82" s="110" t="s">
        <v>147</v>
      </c>
      <c r="V82" s="113" t="s">
        <v>272</v>
      </c>
      <c r="W82" s="114">
        <v>31.872</v>
      </c>
      <c r="X82" s="107" t="s">
        <v>273</v>
      </c>
      <c r="Y82" s="107" t="s">
        <v>269</v>
      </c>
      <c r="Z82" s="110" t="s">
        <v>274</v>
      </c>
      <c r="AB82" s="110" t="s">
        <v>86</v>
      </c>
      <c r="AJ82" s="84" t="s">
        <v>275</v>
      </c>
      <c r="AK82" s="84" t="s">
        <v>151</v>
      </c>
    </row>
    <row r="83" spans="1:37">
      <c r="D83" s="151" t="s">
        <v>276</v>
      </c>
      <c r="E83" s="152"/>
      <c r="F83" s="153"/>
      <c r="G83" s="154"/>
      <c r="H83" s="154"/>
      <c r="I83" s="154"/>
      <c r="J83" s="154"/>
      <c r="K83" s="155"/>
      <c r="L83" s="155"/>
      <c r="M83" s="152"/>
      <c r="N83" s="152"/>
      <c r="O83" s="153"/>
      <c r="P83" s="153"/>
      <c r="Q83" s="152"/>
      <c r="R83" s="152"/>
      <c r="S83" s="152"/>
      <c r="T83" s="156"/>
      <c r="U83" s="156"/>
      <c r="V83" s="156" t="s">
        <v>0</v>
      </c>
      <c r="W83" s="157"/>
      <c r="X83" s="153"/>
    </row>
    <row r="84" spans="1:37">
      <c r="A84" s="105">
        <v>29</v>
      </c>
      <c r="B84" s="106" t="s">
        <v>222</v>
      </c>
      <c r="C84" s="107" t="s">
        <v>277</v>
      </c>
      <c r="D84" s="108" t="s">
        <v>278</v>
      </c>
      <c r="E84" s="109">
        <v>0.317</v>
      </c>
      <c r="F84" s="110" t="s">
        <v>146</v>
      </c>
      <c r="I84" s="111">
        <f>ROUND(E84*G84,2)</f>
        <v>0</v>
      </c>
      <c r="J84" s="111">
        <f>ROUND(E84*G84,2)</f>
        <v>0</v>
      </c>
      <c r="L84" s="112">
        <f>E84*K84</f>
        <v>0</v>
      </c>
      <c r="N84" s="109">
        <f>E84*M84</f>
        <v>0</v>
      </c>
      <c r="O84" s="110">
        <v>23</v>
      </c>
      <c r="P84" s="110" t="s">
        <v>147</v>
      </c>
      <c r="V84" s="113" t="s">
        <v>100</v>
      </c>
      <c r="X84" s="107" t="s">
        <v>277</v>
      </c>
      <c r="Y84" s="107" t="s">
        <v>277</v>
      </c>
      <c r="Z84" s="110" t="s">
        <v>217</v>
      </c>
      <c r="AA84" s="107" t="s">
        <v>147</v>
      </c>
      <c r="AB84" s="110">
        <v>8</v>
      </c>
      <c r="AJ84" s="84" t="s">
        <v>279</v>
      </c>
      <c r="AK84" s="84" t="s">
        <v>151</v>
      </c>
    </row>
    <row r="85" spans="1:37">
      <c r="D85" s="151" t="s">
        <v>280</v>
      </c>
      <c r="E85" s="152"/>
      <c r="F85" s="153"/>
      <c r="G85" s="154"/>
      <c r="H85" s="154"/>
      <c r="I85" s="154"/>
      <c r="J85" s="154"/>
      <c r="K85" s="155"/>
      <c r="L85" s="155"/>
      <c r="M85" s="152"/>
      <c r="N85" s="152"/>
      <c r="O85" s="153"/>
      <c r="P85" s="153"/>
      <c r="Q85" s="152"/>
      <c r="R85" s="152"/>
      <c r="S85" s="152"/>
      <c r="T85" s="156"/>
      <c r="U85" s="156"/>
      <c r="V85" s="156" t="s">
        <v>0</v>
      </c>
      <c r="W85" s="157"/>
      <c r="X85" s="153"/>
    </row>
    <row r="86" spans="1:37">
      <c r="D86" s="158" t="s">
        <v>281</v>
      </c>
      <c r="E86" s="159">
        <f>J86</f>
        <v>0</v>
      </c>
      <c r="H86" s="159">
        <f>SUM(H80:H85)</f>
        <v>0</v>
      </c>
      <c r="I86" s="159">
        <f>SUM(I80:I85)</f>
        <v>0</v>
      </c>
      <c r="J86" s="159">
        <f>SUM(J80:J85)</f>
        <v>0</v>
      </c>
      <c r="L86" s="160">
        <f>SUM(L80:L85)</f>
        <v>1.4400000000000001E-3</v>
      </c>
      <c r="N86" s="161">
        <f>SUM(N80:N85)</f>
        <v>0</v>
      </c>
      <c r="W86" s="114">
        <f>SUM(W80:W85)</f>
        <v>31.872</v>
      </c>
    </row>
    <row r="88" spans="1:37">
      <c r="B88" s="107" t="s">
        <v>282</v>
      </c>
    </row>
    <row r="89" spans="1:37" ht="25.5">
      <c r="A89" s="105">
        <v>30</v>
      </c>
      <c r="B89" s="106" t="s">
        <v>283</v>
      </c>
      <c r="C89" s="107" t="s">
        <v>284</v>
      </c>
      <c r="D89" s="108" t="s">
        <v>285</v>
      </c>
      <c r="E89" s="109">
        <v>15.12</v>
      </c>
      <c r="F89" s="110" t="s">
        <v>286</v>
      </c>
      <c r="H89" s="111">
        <f>ROUND(E89*G89,2)</f>
        <v>0</v>
      </c>
      <c r="J89" s="111">
        <f>ROUND(E89*G89,2)</f>
        <v>0</v>
      </c>
      <c r="K89" s="112">
        <v>6.0000000000000002E-5</v>
      </c>
      <c r="L89" s="112">
        <f>E89*K89</f>
        <v>9.0719999999999993E-4</v>
      </c>
      <c r="N89" s="109">
        <f>E89*M89</f>
        <v>0</v>
      </c>
      <c r="O89" s="110">
        <v>23</v>
      </c>
      <c r="P89" s="110" t="s">
        <v>147</v>
      </c>
      <c r="V89" s="113" t="s">
        <v>272</v>
      </c>
      <c r="W89" s="114">
        <v>1.9810000000000001</v>
      </c>
      <c r="X89" s="107" t="s">
        <v>287</v>
      </c>
      <c r="Y89" s="107" t="s">
        <v>284</v>
      </c>
      <c r="Z89" s="110" t="s">
        <v>288</v>
      </c>
      <c r="AB89" s="110" t="s">
        <v>86</v>
      </c>
      <c r="AJ89" s="84" t="s">
        <v>275</v>
      </c>
      <c r="AK89" s="84" t="s">
        <v>151</v>
      </c>
    </row>
    <row r="90" spans="1:37">
      <c r="D90" s="151" t="s">
        <v>289</v>
      </c>
      <c r="E90" s="152"/>
      <c r="F90" s="153"/>
      <c r="G90" s="154"/>
      <c r="H90" s="154"/>
      <c r="I90" s="154"/>
      <c r="J90" s="154"/>
      <c r="K90" s="155"/>
      <c r="L90" s="155"/>
      <c r="M90" s="152"/>
      <c r="N90" s="152"/>
      <c r="O90" s="153"/>
      <c r="P90" s="153"/>
      <c r="Q90" s="152"/>
      <c r="R90" s="152"/>
      <c r="S90" s="152"/>
      <c r="T90" s="156"/>
      <c r="U90" s="156"/>
      <c r="V90" s="156" t="s">
        <v>0</v>
      </c>
      <c r="W90" s="157"/>
      <c r="X90" s="153"/>
    </row>
    <row r="91" spans="1:37">
      <c r="D91" s="151" t="s">
        <v>290</v>
      </c>
      <c r="E91" s="152"/>
      <c r="F91" s="153"/>
      <c r="G91" s="154"/>
      <c r="H91" s="154"/>
      <c r="I91" s="154"/>
      <c r="J91" s="154"/>
      <c r="K91" s="155"/>
      <c r="L91" s="155"/>
      <c r="M91" s="152"/>
      <c r="N91" s="152"/>
      <c r="O91" s="153"/>
      <c r="P91" s="153"/>
      <c r="Q91" s="152"/>
      <c r="R91" s="152"/>
      <c r="S91" s="152"/>
      <c r="T91" s="156"/>
      <c r="U91" s="156"/>
      <c r="V91" s="156" t="s">
        <v>0</v>
      </c>
      <c r="W91" s="157"/>
      <c r="X91" s="153"/>
    </row>
    <row r="92" spans="1:37">
      <c r="D92" s="151" t="s">
        <v>291</v>
      </c>
      <c r="E92" s="152"/>
      <c r="F92" s="153"/>
      <c r="G92" s="154"/>
      <c r="H92" s="154"/>
      <c r="I92" s="154"/>
      <c r="J92" s="154"/>
      <c r="K92" s="155"/>
      <c r="L92" s="155"/>
      <c r="M92" s="152"/>
      <c r="N92" s="152"/>
      <c r="O92" s="153"/>
      <c r="P92" s="153"/>
      <c r="Q92" s="152"/>
      <c r="R92" s="152"/>
      <c r="S92" s="152"/>
      <c r="T92" s="156"/>
      <c r="U92" s="156"/>
      <c r="V92" s="156" t="s">
        <v>0</v>
      </c>
      <c r="W92" s="157"/>
      <c r="X92" s="153"/>
    </row>
    <row r="93" spans="1:37">
      <c r="A93" s="105">
        <v>31</v>
      </c>
      <c r="B93" s="106" t="s">
        <v>222</v>
      </c>
      <c r="C93" s="107" t="s">
        <v>292</v>
      </c>
      <c r="D93" s="108" t="s">
        <v>293</v>
      </c>
      <c r="E93" s="109">
        <v>9.4499999999999993</v>
      </c>
      <c r="F93" s="110" t="s">
        <v>271</v>
      </c>
      <c r="I93" s="111">
        <f>ROUND(E93*G93,2)</f>
        <v>0</v>
      </c>
      <c r="J93" s="111">
        <f>ROUND(E93*G93,2)</f>
        <v>0</v>
      </c>
      <c r="K93" s="112">
        <v>6.3E-3</v>
      </c>
      <c r="L93" s="112">
        <f>E93*K93</f>
        <v>5.9534999999999998E-2</v>
      </c>
      <c r="N93" s="109">
        <f>E93*M93</f>
        <v>0</v>
      </c>
      <c r="O93" s="110">
        <v>23</v>
      </c>
      <c r="P93" s="110" t="s">
        <v>147</v>
      </c>
      <c r="V93" s="113" t="s">
        <v>100</v>
      </c>
      <c r="X93" s="107" t="s">
        <v>292</v>
      </c>
      <c r="Y93" s="107" t="s">
        <v>292</v>
      </c>
      <c r="Z93" s="110" t="s">
        <v>217</v>
      </c>
      <c r="AA93" s="107" t="s">
        <v>147</v>
      </c>
      <c r="AB93" s="110">
        <v>8</v>
      </c>
      <c r="AJ93" s="84" t="s">
        <v>279</v>
      </c>
      <c r="AK93" s="84" t="s">
        <v>151</v>
      </c>
    </row>
    <row r="94" spans="1:37">
      <c r="D94" s="151" t="s">
        <v>294</v>
      </c>
      <c r="E94" s="152"/>
      <c r="F94" s="153"/>
      <c r="G94" s="154"/>
      <c r="H94" s="154"/>
      <c r="I94" s="154"/>
      <c r="J94" s="154"/>
      <c r="K94" s="155"/>
      <c r="L94" s="155"/>
      <c r="M94" s="152"/>
      <c r="N94" s="152"/>
      <c r="O94" s="153"/>
      <c r="P94" s="153"/>
      <c r="Q94" s="152"/>
      <c r="R94" s="152"/>
      <c r="S94" s="152"/>
      <c r="T94" s="156"/>
      <c r="U94" s="156"/>
      <c r="V94" s="156" t="s">
        <v>0</v>
      </c>
      <c r="W94" s="157"/>
      <c r="X94" s="153"/>
    </row>
    <row r="95" spans="1:37" ht="25.5">
      <c r="A95" s="105">
        <v>32</v>
      </c>
      <c r="B95" s="106" t="s">
        <v>283</v>
      </c>
      <c r="C95" s="107" t="s">
        <v>295</v>
      </c>
      <c r="D95" s="108" t="s">
        <v>296</v>
      </c>
      <c r="E95" s="109">
        <v>238.11</v>
      </c>
      <c r="F95" s="110" t="s">
        <v>286</v>
      </c>
      <c r="H95" s="111">
        <f>ROUND(E95*G95,2)</f>
        <v>0</v>
      </c>
      <c r="J95" s="111">
        <f>ROUND(E95*G95,2)</f>
        <v>0</v>
      </c>
      <c r="K95" s="112">
        <v>5.0000000000000002E-5</v>
      </c>
      <c r="L95" s="112">
        <f>E95*K95</f>
        <v>1.1905500000000001E-2</v>
      </c>
      <c r="N95" s="109">
        <f>E95*M95</f>
        <v>0</v>
      </c>
      <c r="O95" s="110">
        <v>23</v>
      </c>
      <c r="P95" s="110" t="s">
        <v>147</v>
      </c>
      <c r="V95" s="113" t="s">
        <v>272</v>
      </c>
      <c r="W95" s="114">
        <v>10.715</v>
      </c>
      <c r="X95" s="107" t="s">
        <v>297</v>
      </c>
      <c r="Y95" s="107" t="s">
        <v>295</v>
      </c>
      <c r="Z95" s="110" t="s">
        <v>288</v>
      </c>
      <c r="AB95" s="110" t="s">
        <v>86</v>
      </c>
      <c r="AJ95" s="84" t="s">
        <v>275</v>
      </c>
      <c r="AK95" s="84" t="s">
        <v>151</v>
      </c>
    </row>
    <row r="96" spans="1:37">
      <c r="D96" s="151" t="s">
        <v>298</v>
      </c>
      <c r="E96" s="152"/>
      <c r="F96" s="153"/>
      <c r="G96" s="154"/>
      <c r="H96" s="154"/>
      <c r="I96" s="154"/>
      <c r="J96" s="154"/>
      <c r="K96" s="155"/>
      <c r="L96" s="155"/>
      <c r="M96" s="152"/>
      <c r="N96" s="152"/>
      <c r="O96" s="153"/>
      <c r="P96" s="153"/>
      <c r="Q96" s="152"/>
      <c r="R96" s="152"/>
      <c r="S96" s="152"/>
      <c r="T96" s="156"/>
      <c r="U96" s="156"/>
      <c r="V96" s="156" t="s">
        <v>0</v>
      </c>
      <c r="W96" s="157"/>
      <c r="X96" s="153"/>
    </row>
    <row r="97" spans="1:37">
      <c r="D97" s="151" t="s">
        <v>299</v>
      </c>
      <c r="E97" s="152"/>
      <c r="F97" s="153"/>
      <c r="G97" s="154"/>
      <c r="H97" s="154"/>
      <c r="I97" s="154"/>
      <c r="J97" s="154"/>
      <c r="K97" s="155"/>
      <c r="L97" s="155"/>
      <c r="M97" s="152"/>
      <c r="N97" s="152"/>
      <c r="O97" s="153"/>
      <c r="P97" s="153"/>
      <c r="Q97" s="152"/>
      <c r="R97" s="152"/>
      <c r="S97" s="152"/>
      <c r="T97" s="156"/>
      <c r="U97" s="156"/>
      <c r="V97" s="156" t="s">
        <v>0</v>
      </c>
      <c r="W97" s="157"/>
      <c r="X97" s="153"/>
    </row>
    <row r="98" spans="1:37">
      <c r="D98" s="151" t="s">
        <v>300</v>
      </c>
      <c r="E98" s="152"/>
      <c r="F98" s="153"/>
      <c r="G98" s="154"/>
      <c r="H98" s="154"/>
      <c r="I98" s="154"/>
      <c r="J98" s="154"/>
      <c r="K98" s="155"/>
      <c r="L98" s="155"/>
      <c r="M98" s="152"/>
      <c r="N98" s="152"/>
      <c r="O98" s="153"/>
      <c r="P98" s="153"/>
      <c r="Q98" s="152"/>
      <c r="R98" s="152"/>
      <c r="S98" s="152"/>
      <c r="T98" s="156"/>
      <c r="U98" s="156"/>
      <c r="V98" s="156" t="s">
        <v>0</v>
      </c>
      <c r="W98" s="157"/>
      <c r="X98" s="153"/>
    </row>
    <row r="99" spans="1:37">
      <c r="D99" s="151" t="s">
        <v>301</v>
      </c>
      <c r="E99" s="152"/>
      <c r="F99" s="153"/>
      <c r="G99" s="154"/>
      <c r="H99" s="154"/>
      <c r="I99" s="154"/>
      <c r="J99" s="154"/>
      <c r="K99" s="155"/>
      <c r="L99" s="155"/>
      <c r="M99" s="152"/>
      <c r="N99" s="152"/>
      <c r="O99" s="153"/>
      <c r="P99" s="153"/>
      <c r="Q99" s="152"/>
      <c r="R99" s="152"/>
      <c r="S99" s="152"/>
      <c r="T99" s="156"/>
      <c r="U99" s="156"/>
      <c r="V99" s="156" t="s">
        <v>0</v>
      </c>
      <c r="W99" s="157"/>
      <c r="X99" s="153"/>
    </row>
    <row r="100" spans="1:37" ht="25.5">
      <c r="A100" s="105">
        <v>33</v>
      </c>
      <c r="B100" s="106" t="s">
        <v>222</v>
      </c>
      <c r="C100" s="107" t="s">
        <v>302</v>
      </c>
      <c r="D100" s="108" t="s">
        <v>303</v>
      </c>
      <c r="E100" s="109">
        <v>8.0000000000000002E-3</v>
      </c>
      <c r="F100" s="110" t="s">
        <v>245</v>
      </c>
      <c r="I100" s="111">
        <f>ROUND(E100*G100,2)</f>
        <v>0</v>
      </c>
      <c r="J100" s="111">
        <f>ROUND(E100*G100,2)</f>
        <v>0</v>
      </c>
      <c r="K100" s="112">
        <v>1</v>
      </c>
      <c r="L100" s="112">
        <f>E100*K100</f>
        <v>8.0000000000000002E-3</v>
      </c>
      <c r="N100" s="109">
        <f>E100*M100</f>
        <v>0</v>
      </c>
      <c r="O100" s="110">
        <v>23</v>
      </c>
      <c r="P100" s="110" t="s">
        <v>147</v>
      </c>
      <c r="V100" s="113" t="s">
        <v>100</v>
      </c>
      <c r="X100" s="107" t="s">
        <v>302</v>
      </c>
      <c r="Y100" s="107" t="s">
        <v>302</v>
      </c>
      <c r="Z100" s="110" t="s">
        <v>304</v>
      </c>
      <c r="AA100" s="107" t="s">
        <v>147</v>
      </c>
      <c r="AB100" s="110">
        <v>2</v>
      </c>
      <c r="AJ100" s="84" t="s">
        <v>279</v>
      </c>
      <c r="AK100" s="84" t="s">
        <v>151</v>
      </c>
    </row>
    <row r="101" spans="1:37">
      <c r="D101" s="151" t="s">
        <v>305</v>
      </c>
      <c r="E101" s="152"/>
      <c r="F101" s="153"/>
      <c r="G101" s="154"/>
      <c r="H101" s="154"/>
      <c r="I101" s="154"/>
      <c r="J101" s="154"/>
      <c r="K101" s="155"/>
      <c r="L101" s="155"/>
      <c r="M101" s="152"/>
      <c r="N101" s="152"/>
      <c r="O101" s="153"/>
      <c r="P101" s="153"/>
      <c r="Q101" s="152"/>
      <c r="R101" s="152"/>
      <c r="S101" s="152"/>
      <c r="T101" s="156"/>
      <c r="U101" s="156"/>
      <c r="V101" s="156" t="s">
        <v>0</v>
      </c>
      <c r="W101" s="157"/>
      <c r="X101" s="153"/>
    </row>
    <row r="102" spans="1:37" ht="25.5">
      <c r="A102" s="105">
        <v>34</v>
      </c>
      <c r="B102" s="106" t="s">
        <v>222</v>
      </c>
      <c r="C102" s="107" t="s">
        <v>306</v>
      </c>
      <c r="D102" s="108" t="s">
        <v>307</v>
      </c>
      <c r="E102" s="109">
        <v>0.24199999999999999</v>
      </c>
      <c r="F102" s="110" t="s">
        <v>245</v>
      </c>
      <c r="I102" s="111">
        <f>ROUND(E102*G102,2)</f>
        <v>0</v>
      </c>
      <c r="J102" s="111">
        <f>ROUND(E102*G102,2)</f>
        <v>0</v>
      </c>
      <c r="K102" s="112">
        <v>1</v>
      </c>
      <c r="L102" s="112">
        <f>E102*K102</f>
        <v>0.24199999999999999</v>
      </c>
      <c r="N102" s="109">
        <f>E102*M102</f>
        <v>0</v>
      </c>
      <c r="O102" s="110">
        <v>23</v>
      </c>
      <c r="P102" s="110" t="s">
        <v>147</v>
      </c>
      <c r="V102" s="113" t="s">
        <v>100</v>
      </c>
      <c r="X102" s="107" t="s">
        <v>306</v>
      </c>
      <c r="Y102" s="107" t="s">
        <v>306</v>
      </c>
      <c r="Z102" s="110" t="s">
        <v>308</v>
      </c>
      <c r="AA102" s="107" t="s">
        <v>147</v>
      </c>
      <c r="AB102" s="110">
        <v>2</v>
      </c>
      <c r="AJ102" s="84" t="s">
        <v>279</v>
      </c>
      <c r="AK102" s="84" t="s">
        <v>151</v>
      </c>
    </row>
    <row r="103" spans="1:37">
      <c r="D103" s="151" t="s">
        <v>309</v>
      </c>
      <c r="E103" s="152"/>
      <c r="F103" s="153"/>
      <c r="G103" s="154"/>
      <c r="H103" s="154"/>
      <c r="I103" s="154"/>
      <c r="J103" s="154"/>
      <c r="K103" s="155"/>
      <c r="L103" s="155"/>
      <c r="M103" s="152"/>
      <c r="N103" s="152"/>
      <c r="O103" s="153"/>
      <c r="P103" s="153"/>
      <c r="Q103" s="152"/>
      <c r="R103" s="152"/>
      <c r="S103" s="152"/>
      <c r="T103" s="156"/>
      <c r="U103" s="156"/>
      <c r="V103" s="156" t="s">
        <v>0</v>
      </c>
      <c r="W103" s="157"/>
      <c r="X103" s="153"/>
    </row>
    <row r="104" spans="1:37" ht="25.5">
      <c r="A104" s="105">
        <v>35</v>
      </c>
      <c r="B104" s="106" t="s">
        <v>283</v>
      </c>
      <c r="C104" s="107" t="s">
        <v>310</v>
      </c>
      <c r="D104" s="108" t="s">
        <v>311</v>
      </c>
      <c r="E104" s="109">
        <v>0.32200000000000001</v>
      </c>
      <c r="F104" s="110" t="s">
        <v>245</v>
      </c>
      <c r="H104" s="111">
        <f>ROUND(E104*G104,2)</f>
        <v>0</v>
      </c>
      <c r="J104" s="111">
        <f>ROUND(E104*G104,2)</f>
        <v>0</v>
      </c>
      <c r="L104" s="112">
        <f>E104*K104</f>
        <v>0</v>
      </c>
      <c r="N104" s="109">
        <f>E104*M104</f>
        <v>0</v>
      </c>
      <c r="O104" s="110">
        <v>23</v>
      </c>
      <c r="P104" s="110" t="s">
        <v>147</v>
      </c>
      <c r="V104" s="113" t="s">
        <v>272</v>
      </c>
      <c r="W104" s="114">
        <v>1.071</v>
      </c>
      <c r="X104" s="107" t="s">
        <v>312</v>
      </c>
      <c r="Y104" s="107" t="s">
        <v>310</v>
      </c>
      <c r="Z104" s="110" t="s">
        <v>288</v>
      </c>
      <c r="AB104" s="110" t="s">
        <v>86</v>
      </c>
      <c r="AJ104" s="84" t="s">
        <v>275</v>
      </c>
      <c r="AK104" s="84" t="s">
        <v>151</v>
      </c>
    </row>
    <row r="105" spans="1:37">
      <c r="D105" s="158" t="s">
        <v>313</v>
      </c>
      <c r="E105" s="159">
        <f>J105</f>
        <v>0</v>
      </c>
      <c r="H105" s="159">
        <f>SUM(H88:H104)</f>
        <v>0</v>
      </c>
      <c r="I105" s="159">
        <f>SUM(I88:I104)</f>
        <v>0</v>
      </c>
      <c r="J105" s="159">
        <f>SUM(J88:J104)</f>
        <v>0</v>
      </c>
      <c r="L105" s="160">
        <f>SUM(L88:L104)</f>
        <v>0.32234770000000001</v>
      </c>
      <c r="N105" s="161">
        <f>SUM(N88:N104)</f>
        <v>0</v>
      </c>
      <c r="W105" s="114">
        <f>SUM(W88:W104)</f>
        <v>13.766999999999999</v>
      </c>
    </row>
    <row r="107" spans="1:37">
      <c r="B107" s="107" t="s">
        <v>314</v>
      </c>
    </row>
    <row r="108" spans="1:37">
      <c r="A108" s="105">
        <v>36</v>
      </c>
      <c r="B108" s="106" t="s">
        <v>315</v>
      </c>
      <c r="C108" s="107" t="s">
        <v>316</v>
      </c>
      <c r="D108" s="108" t="s">
        <v>317</v>
      </c>
      <c r="E108" s="109">
        <v>10.284000000000001</v>
      </c>
      <c r="F108" s="110" t="s">
        <v>180</v>
      </c>
      <c r="H108" s="111">
        <f>ROUND(E108*G108,2)</f>
        <v>0</v>
      </c>
      <c r="J108" s="111">
        <f>ROUND(E108*G108,2)</f>
        <v>0</v>
      </c>
      <c r="K108" s="112">
        <v>1.6000000000000001E-4</v>
      </c>
      <c r="L108" s="112">
        <f>E108*K108</f>
        <v>1.6454400000000002E-3</v>
      </c>
      <c r="N108" s="109">
        <f>E108*M108</f>
        <v>0</v>
      </c>
      <c r="O108" s="110">
        <v>23</v>
      </c>
      <c r="P108" s="110" t="s">
        <v>147</v>
      </c>
      <c r="V108" s="113" t="s">
        <v>272</v>
      </c>
      <c r="W108" s="114">
        <v>2.6739999999999999</v>
      </c>
      <c r="X108" s="107" t="s">
        <v>318</v>
      </c>
      <c r="Y108" s="107" t="s">
        <v>316</v>
      </c>
      <c r="Z108" s="110" t="s">
        <v>319</v>
      </c>
      <c r="AB108" s="110" t="s">
        <v>86</v>
      </c>
      <c r="AJ108" s="84" t="s">
        <v>275</v>
      </c>
      <c r="AK108" s="84" t="s">
        <v>151</v>
      </c>
    </row>
    <row r="109" spans="1:37">
      <c r="D109" s="151" t="s">
        <v>320</v>
      </c>
      <c r="E109" s="152"/>
      <c r="F109" s="153"/>
      <c r="G109" s="154"/>
      <c r="H109" s="154"/>
      <c r="I109" s="154"/>
      <c r="J109" s="154"/>
      <c r="K109" s="155"/>
      <c r="L109" s="155"/>
      <c r="M109" s="152"/>
      <c r="N109" s="152"/>
      <c r="O109" s="153"/>
      <c r="P109" s="153"/>
      <c r="Q109" s="152"/>
      <c r="R109" s="152"/>
      <c r="S109" s="152"/>
      <c r="T109" s="156"/>
      <c r="U109" s="156"/>
      <c r="V109" s="156" t="s">
        <v>0</v>
      </c>
      <c r="W109" s="157"/>
      <c r="X109" s="153"/>
    </row>
    <row r="110" spans="1:37">
      <c r="D110" s="151" t="s">
        <v>299</v>
      </c>
      <c r="E110" s="152"/>
      <c r="F110" s="153"/>
      <c r="G110" s="154"/>
      <c r="H110" s="154"/>
      <c r="I110" s="154"/>
      <c r="J110" s="154"/>
      <c r="K110" s="155"/>
      <c r="L110" s="155"/>
      <c r="M110" s="152"/>
      <c r="N110" s="152"/>
      <c r="O110" s="153"/>
      <c r="P110" s="153"/>
      <c r="Q110" s="152"/>
      <c r="R110" s="152"/>
      <c r="S110" s="152"/>
      <c r="T110" s="156"/>
      <c r="U110" s="156"/>
      <c r="V110" s="156" t="s">
        <v>0</v>
      </c>
      <c r="W110" s="157"/>
      <c r="X110" s="153"/>
    </row>
    <row r="111" spans="1:37">
      <c r="D111" s="151" t="s">
        <v>321</v>
      </c>
      <c r="E111" s="152"/>
      <c r="F111" s="153"/>
      <c r="G111" s="154"/>
      <c r="H111" s="154"/>
      <c r="I111" s="154"/>
      <c r="J111" s="154"/>
      <c r="K111" s="155"/>
      <c r="L111" s="155"/>
      <c r="M111" s="152"/>
      <c r="N111" s="152"/>
      <c r="O111" s="153"/>
      <c r="P111" s="153"/>
      <c r="Q111" s="152"/>
      <c r="R111" s="152"/>
      <c r="S111" s="152"/>
      <c r="T111" s="156"/>
      <c r="U111" s="156"/>
      <c r="V111" s="156" t="s">
        <v>0</v>
      </c>
      <c r="W111" s="157"/>
      <c r="X111" s="153"/>
    </row>
    <row r="112" spans="1:37">
      <c r="D112" s="151" t="s">
        <v>322</v>
      </c>
      <c r="E112" s="152"/>
      <c r="F112" s="153"/>
      <c r="G112" s="154"/>
      <c r="H112" s="154"/>
      <c r="I112" s="154"/>
      <c r="J112" s="154"/>
      <c r="K112" s="155"/>
      <c r="L112" s="155"/>
      <c r="M112" s="152"/>
      <c r="N112" s="152"/>
      <c r="O112" s="153"/>
      <c r="P112" s="153"/>
      <c r="Q112" s="152"/>
      <c r="R112" s="152"/>
      <c r="S112" s="152"/>
      <c r="T112" s="156"/>
      <c r="U112" s="156"/>
      <c r="V112" s="156" t="s">
        <v>0</v>
      </c>
      <c r="W112" s="157"/>
      <c r="X112" s="153"/>
    </row>
    <row r="113" spans="1:37">
      <c r="A113" s="105">
        <v>37</v>
      </c>
      <c r="B113" s="106" t="s">
        <v>315</v>
      </c>
      <c r="C113" s="107" t="s">
        <v>323</v>
      </c>
      <c r="D113" s="108" t="s">
        <v>324</v>
      </c>
      <c r="E113" s="109">
        <v>10.284000000000001</v>
      </c>
      <c r="F113" s="110" t="s">
        <v>180</v>
      </c>
      <c r="H113" s="111">
        <f>ROUND(E113*G113,2)</f>
        <v>0</v>
      </c>
      <c r="J113" s="111">
        <f>ROUND(E113*G113,2)</f>
        <v>0</v>
      </c>
      <c r="K113" s="112">
        <v>8.0000000000000007E-5</v>
      </c>
      <c r="L113" s="112">
        <f>E113*K113</f>
        <v>8.2272000000000009E-4</v>
      </c>
      <c r="N113" s="109">
        <f>E113*M113</f>
        <v>0</v>
      </c>
      <c r="O113" s="110">
        <v>23</v>
      </c>
      <c r="P113" s="110" t="s">
        <v>147</v>
      </c>
      <c r="V113" s="113" t="s">
        <v>272</v>
      </c>
      <c r="W113" s="114">
        <v>1.347</v>
      </c>
      <c r="X113" s="107" t="s">
        <v>325</v>
      </c>
      <c r="Y113" s="107" t="s">
        <v>323</v>
      </c>
      <c r="Z113" s="110" t="s">
        <v>319</v>
      </c>
      <c r="AB113" s="110" t="s">
        <v>86</v>
      </c>
      <c r="AJ113" s="84" t="s">
        <v>275</v>
      </c>
      <c r="AK113" s="84" t="s">
        <v>151</v>
      </c>
    </row>
    <row r="114" spans="1:37">
      <c r="D114" s="158" t="s">
        <v>326</v>
      </c>
      <c r="E114" s="159">
        <f>J114</f>
        <v>0</v>
      </c>
      <c r="H114" s="159">
        <f>SUM(H107:H113)</f>
        <v>0</v>
      </c>
      <c r="I114" s="159">
        <f>SUM(I107:I113)</f>
        <v>0</v>
      </c>
      <c r="J114" s="159">
        <f>SUM(J107:J113)</f>
        <v>0</v>
      </c>
      <c r="L114" s="160">
        <f>SUM(L107:L113)</f>
        <v>2.4681600000000005E-3</v>
      </c>
      <c r="N114" s="161">
        <f>SUM(N107:N113)</f>
        <v>0</v>
      </c>
      <c r="W114" s="114">
        <f>SUM(W107:W113)</f>
        <v>4.0209999999999999</v>
      </c>
    </row>
    <row r="116" spans="1:37">
      <c r="D116" s="158" t="s">
        <v>327</v>
      </c>
      <c r="E116" s="159">
        <f>J116</f>
        <v>0</v>
      </c>
      <c r="H116" s="159">
        <f>+H86+H105+H114</f>
        <v>0</v>
      </c>
      <c r="I116" s="159">
        <f>+I86+I105+I114</f>
        <v>0</v>
      </c>
      <c r="J116" s="159">
        <f>+J86+J105+J114</f>
        <v>0</v>
      </c>
      <c r="L116" s="160">
        <f>+L86+L105+L114</f>
        <v>0.32625586000000001</v>
      </c>
      <c r="N116" s="161">
        <f>+N86+N105+N114</f>
        <v>0</v>
      </c>
      <c r="W116" s="114">
        <f>+W86+W105+W114</f>
        <v>49.66</v>
      </c>
    </row>
    <row r="118" spans="1:37">
      <c r="D118" s="163" t="s">
        <v>328</v>
      </c>
      <c r="E118" s="159">
        <f>J118</f>
        <v>0</v>
      </c>
      <c r="H118" s="159">
        <f>+H78+H116</f>
        <v>0</v>
      </c>
      <c r="I118" s="159">
        <f>+I78+I116</f>
        <v>0</v>
      </c>
      <c r="J118" s="159">
        <f>+J78+J116</f>
        <v>0</v>
      </c>
      <c r="L118" s="160">
        <f>+L78+L116</f>
        <v>32.212857960000001</v>
      </c>
      <c r="N118" s="161">
        <f>+N78+N116</f>
        <v>0</v>
      </c>
      <c r="W118" s="114">
        <f>+W78+W116</f>
        <v>145.072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116</v>
      </c>
      <c r="B1" s="96"/>
      <c r="C1" s="96"/>
      <c r="D1" s="88" t="s">
        <v>330</v>
      </c>
    </row>
    <row r="2" spans="1:6">
      <c r="A2" s="95" t="s">
        <v>117</v>
      </c>
      <c r="B2" s="96"/>
      <c r="C2" s="96"/>
      <c r="D2" s="88" t="s">
        <v>118</v>
      </c>
    </row>
    <row r="3" spans="1:6">
      <c r="A3" s="95" t="s">
        <v>15</v>
      </c>
      <c r="B3" s="96"/>
      <c r="C3" s="96"/>
      <c r="D3" s="88" t="s">
        <v>333</v>
      </c>
    </row>
    <row r="4" spans="1:6">
      <c r="A4" s="96"/>
      <c r="B4" s="96"/>
      <c r="C4" s="96"/>
      <c r="D4" s="96"/>
    </row>
    <row r="5" spans="1:6">
      <c r="A5" s="95" t="s">
        <v>119</v>
      </c>
      <c r="B5" s="96"/>
      <c r="C5" s="96"/>
      <c r="D5" s="96"/>
    </row>
    <row r="6" spans="1:6">
      <c r="A6" s="95" t="s">
        <v>120</v>
      </c>
      <c r="B6" s="96"/>
      <c r="C6" s="96"/>
      <c r="D6" s="96"/>
    </row>
    <row r="7" spans="1:6">
      <c r="A7" s="95" t="s">
        <v>121</v>
      </c>
      <c r="B7" s="96"/>
      <c r="C7" s="96"/>
      <c r="D7" s="96"/>
    </row>
    <row r="8" spans="1:6">
      <c r="A8" s="84" t="s">
        <v>122</v>
      </c>
      <c r="B8" s="97"/>
      <c r="C8" s="98"/>
      <c r="D8" s="99"/>
    </row>
    <row r="9" spans="1:6">
      <c r="A9" s="100" t="s">
        <v>67</v>
      </c>
      <c r="B9" s="100" t="s">
        <v>68</v>
      </c>
      <c r="C9" s="100" t="s">
        <v>69</v>
      </c>
      <c r="D9" s="101" t="s">
        <v>70</v>
      </c>
      <c r="F9" s="84" t="s">
        <v>329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4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116</v>
      </c>
      <c r="C1" s="84"/>
      <c r="E1" s="88" t="s">
        <v>330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117</v>
      </c>
      <c r="C2" s="84"/>
      <c r="E2" s="88" t="s">
        <v>118</v>
      </c>
      <c r="F2" s="84"/>
      <c r="G2" s="84"/>
      <c r="Z2" s="81" t="s">
        <v>12</v>
      </c>
      <c r="AA2" s="82" t="s">
        <v>71</v>
      </c>
      <c r="AB2" s="82" t="s">
        <v>14</v>
      </c>
      <c r="AC2" s="82"/>
      <c r="AD2" s="83"/>
    </row>
    <row r="3" spans="1:30">
      <c r="A3" s="88" t="s">
        <v>15</v>
      </c>
      <c r="C3" s="84"/>
      <c r="E3" s="88" t="s">
        <v>333</v>
      </c>
      <c r="F3" s="84"/>
      <c r="G3" s="84"/>
      <c r="Z3" s="81" t="s">
        <v>16</v>
      </c>
      <c r="AA3" s="82" t="s">
        <v>72</v>
      </c>
      <c r="AB3" s="82" t="s">
        <v>14</v>
      </c>
      <c r="AC3" s="82" t="s">
        <v>18</v>
      </c>
      <c r="AD3" s="83" t="s">
        <v>19</v>
      </c>
    </row>
    <row r="4" spans="1:30">
      <c r="B4" s="84"/>
      <c r="C4" s="84"/>
      <c r="D4" s="84"/>
      <c r="E4" s="84"/>
      <c r="F4" s="84"/>
      <c r="G4" s="84"/>
      <c r="Z4" s="81" t="s">
        <v>20</v>
      </c>
      <c r="AA4" s="82" t="s">
        <v>73</v>
      </c>
      <c r="AB4" s="82" t="s">
        <v>14</v>
      </c>
      <c r="AC4" s="82"/>
      <c r="AD4" s="83"/>
    </row>
    <row r="5" spans="1:30">
      <c r="A5" s="88" t="s">
        <v>119</v>
      </c>
      <c r="B5" s="84"/>
      <c r="C5" s="84"/>
      <c r="D5" s="84"/>
      <c r="E5" s="84"/>
      <c r="F5" s="84"/>
      <c r="G5" s="84"/>
      <c r="Z5" s="81" t="s">
        <v>22</v>
      </c>
      <c r="AA5" s="82" t="s">
        <v>72</v>
      </c>
      <c r="AB5" s="82" t="s">
        <v>14</v>
      </c>
      <c r="AC5" s="82" t="s">
        <v>18</v>
      </c>
      <c r="AD5" s="83" t="s">
        <v>19</v>
      </c>
    </row>
    <row r="6" spans="1:30">
      <c r="A6" s="88" t="s">
        <v>120</v>
      </c>
      <c r="B6" s="84"/>
      <c r="C6" s="84"/>
      <c r="D6" s="84"/>
      <c r="E6" s="84"/>
      <c r="F6" s="84"/>
      <c r="G6" s="84"/>
    </row>
    <row r="7" spans="1:30">
      <c r="A7" s="88" t="s">
        <v>121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74</v>
      </c>
      <c r="B9" s="90" t="s">
        <v>31</v>
      </c>
      <c r="C9" s="90" t="s">
        <v>32</v>
      </c>
      <c r="D9" s="90" t="s">
        <v>33</v>
      </c>
      <c r="E9" s="91" t="s">
        <v>75</v>
      </c>
      <c r="F9" s="91" t="s">
        <v>35</v>
      </c>
      <c r="G9" s="91" t="s">
        <v>40</v>
      </c>
    </row>
    <row r="10" spans="1:30">
      <c r="A10" s="92"/>
      <c r="B10" s="92"/>
      <c r="C10" s="92" t="s">
        <v>57</v>
      </c>
      <c r="D10" s="92"/>
      <c r="E10" s="92" t="s">
        <v>33</v>
      </c>
      <c r="F10" s="92" t="s">
        <v>33</v>
      </c>
      <c r="G10" s="92" t="s">
        <v>33</v>
      </c>
    </row>
    <row r="12" spans="1:30">
      <c r="A12" s="84" t="s">
        <v>142</v>
      </c>
      <c r="E12" s="86">
        <f>Prehlad!L27</f>
        <v>0</v>
      </c>
      <c r="F12" s="87">
        <f>Prehlad!N27</f>
        <v>0</v>
      </c>
      <c r="G12" s="87">
        <f>Prehlad!W27</f>
        <v>8.9089999999999989</v>
      </c>
    </row>
    <row r="13" spans="1:30">
      <c r="A13" s="84" t="s">
        <v>177</v>
      </c>
      <c r="E13" s="86">
        <f>Prehlad!L35</f>
        <v>3.64466505</v>
      </c>
      <c r="F13" s="87">
        <f>Prehlad!N35</f>
        <v>0</v>
      </c>
      <c r="G13" s="87">
        <f>Prehlad!W35</f>
        <v>0.98699999999999999</v>
      </c>
    </row>
    <row r="14" spans="1:30">
      <c r="A14" s="84" t="s">
        <v>189</v>
      </c>
      <c r="E14" s="86">
        <f>Prehlad!L56</f>
        <v>28.035577050000001</v>
      </c>
      <c r="F14" s="87">
        <f>Prehlad!N56</f>
        <v>0</v>
      </c>
      <c r="G14" s="87">
        <f>Prehlad!W56</f>
        <v>13.366</v>
      </c>
    </row>
    <row r="15" spans="1:30">
      <c r="A15" s="84" t="s">
        <v>229</v>
      </c>
      <c r="E15" s="86">
        <f>Prehlad!L76</f>
        <v>0.20635999999999999</v>
      </c>
      <c r="F15" s="87">
        <f>Prehlad!N76</f>
        <v>0</v>
      </c>
      <c r="G15" s="87">
        <f>Prehlad!W76</f>
        <v>72.150000000000006</v>
      </c>
    </row>
    <row r="16" spans="1:30">
      <c r="A16" s="84" t="s">
        <v>265</v>
      </c>
      <c r="E16" s="86">
        <f>Prehlad!L78</f>
        <v>31.886602100000001</v>
      </c>
      <c r="F16" s="87">
        <f>Prehlad!N78</f>
        <v>0</v>
      </c>
      <c r="G16" s="87">
        <f>Prehlad!W78</f>
        <v>95.412000000000006</v>
      </c>
    </row>
    <row r="18" spans="1:7">
      <c r="A18" s="84" t="s">
        <v>267</v>
      </c>
      <c r="E18" s="86">
        <f>Prehlad!L86</f>
        <v>1.4400000000000001E-3</v>
      </c>
      <c r="F18" s="87">
        <f>Prehlad!N86</f>
        <v>0</v>
      </c>
      <c r="G18" s="87">
        <f>Prehlad!W86</f>
        <v>31.872</v>
      </c>
    </row>
    <row r="19" spans="1:7">
      <c r="A19" s="84" t="s">
        <v>282</v>
      </c>
      <c r="E19" s="86">
        <f>Prehlad!L105</f>
        <v>0.32234770000000001</v>
      </c>
      <c r="F19" s="87">
        <f>Prehlad!N105</f>
        <v>0</v>
      </c>
      <c r="G19" s="87">
        <f>Prehlad!W105</f>
        <v>13.766999999999999</v>
      </c>
    </row>
    <row r="20" spans="1:7">
      <c r="A20" s="84" t="s">
        <v>314</v>
      </c>
      <c r="E20" s="86">
        <f>Prehlad!L114</f>
        <v>2.4681600000000005E-3</v>
      </c>
      <c r="F20" s="87">
        <f>Prehlad!N114</f>
        <v>0</v>
      </c>
      <c r="G20" s="87">
        <f>Prehlad!W114</f>
        <v>4.0209999999999999</v>
      </c>
    </row>
    <row r="21" spans="1:7">
      <c r="A21" s="84" t="s">
        <v>327</v>
      </c>
      <c r="E21" s="86">
        <f>Prehlad!L116</f>
        <v>0.32625586000000001</v>
      </c>
      <c r="F21" s="87">
        <f>Prehlad!N116</f>
        <v>0</v>
      </c>
      <c r="G21" s="87">
        <f>Prehlad!W116</f>
        <v>49.66</v>
      </c>
    </row>
    <row r="24" spans="1:7">
      <c r="A24" s="84" t="s">
        <v>328</v>
      </c>
      <c r="E24" s="86">
        <f>Prehlad!L118</f>
        <v>32.212857960000001</v>
      </c>
      <c r="F24" s="87">
        <f>Prehlad!N118</f>
        <v>0</v>
      </c>
      <c r="G24" s="87">
        <f>Prehlad!W118</f>
        <v>145.072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workbookViewId="0">
      <selection activeCell="J5" sqref="J5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119</v>
      </c>
      <c r="D2" s="5"/>
      <c r="E2" s="5"/>
      <c r="F2" s="5"/>
      <c r="G2" s="6" t="s">
        <v>76</v>
      </c>
      <c r="H2" s="5" t="s">
        <v>123</v>
      </c>
      <c r="I2" s="5"/>
      <c r="J2" s="65"/>
      <c r="Z2" s="81" t="s">
        <v>12</v>
      </c>
      <c r="AA2" s="82" t="s">
        <v>77</v>
      </c>
      <c r="AB2" s="82" t="s">
        <v>14</v>
      </c>
      <c r="AC2" s="82"/>
      <c r="AD2" s="83"/>
    </row>
    <row r="3" spans="2:30" ht="18" customHeight="1">
      <c r="B3" s="7"/>
      <c r="C3" s="8" t="s">
        <v>120</v>
      </c>
      <c r="D3" s="8"/>
      <c r="E3" s="8"/>
      <c r="F3" s="8"/>
      <c r="G3" s="9" t="s">
        <v>124</v>
      </c>
      <c r="H3" s="8"/>
      <c r="I3" s="8"/>
      <c r="J3" s="66"/>
      <c r="Z3" s="81" t="s">
        <v>16</v>
      </c>
      <c r="AA3" s="82" t="s">
        <v>78</v>
      </c>
      <c r="AB3" s="82" t="s">
        <v>14</v>
      </c>
      <c r="AC3" s="82" t="s">
        <v>18</v>
      </c>
      <c r="AD3" s="83" t="s">
        <v>19</v>
      </c>
    </row>
    <row r="4" spans="2:30" ht="18" customHeight="1">
      <c r="B4" s="10"/>
      <c r="C4" s="11" t="s">
        <v>121</v>
      </c>
      <c r="D4" s="11"/>
      <c r="E4" s="11"/>
      <c r="F4" s="11"/>
      <c r="G4" s="12"/>
      <c r="H4" s="11"/>
      <c r="I4" s="11"/>
      <c r="J4" s="67"/>
      <c r="Z4" s="81" t="s">
        <v>20</v>
      </c>
      <c r="AA4" s="82" t="s">
        <v>79</v>
      </c>
      <c r="AB4" s="82" t="s">
        <v>14</v>
      </c>
      <c r="AC4" s="82"/>
      <c r="AD4" s="83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331</v>
      </c>
      <c r="H5" s="14"/>
      <c r="I5" s="15" t="s">
        <v>82</v>
      </c>
      <c r="J5" s="164"/>
      <c r="Z5" s="81" t="s">
        <v>22</v>
      </c>
      <c r="AA5" s="82" t="s">
        <v>78</v>
      </c>
      <c r="AB5" s="82" t="s">
        <v>14</v>
      </c>
      <c r="AC5" s="82" t="s">
        <v>18</v>
      </c>
      <c r="AD5" s="83" t="s">
        <v>19</v>
      </c>
    </row>
    <row r="6" spans="2:30" ht="18" customHeight="1">
      <c r="B6" s="4"/>
      <c r="C6" s="5" t="s">
        <v>2</v>
      </c>
      <c r="D6" s="5" t="s">
        <v>125</v>
      </c>
      <c r="E6" s="5"/>
      <c r="F6" s="5"/>
      <c r="G6" s="5" t="s">
        <v>83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68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7"/>
    </row>
    <row r="10" spans="2:30" ht="18" customHeight="1">
      <c r="B10" s="7"/>
      <c r="C10" s="8" t="s">
        <v>85</v>
      </c>
      <c r="D10" s="8" t="s">
        <v>126</v>
      </c>
      <c r="E10" s="8"/>
      <c r="F10" s="8"/>
      <c r="G10" s="8" t="s">
        <v>83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86</v>
      </c>
      <c r="C15" s="29" t="s">
        <v>87</v>
      </c>
      <c r="D15" s="30" t="s">
        <v>31</v>
      </c>
      <c r="E15" s="30" t="s">
        <v>88</v>
      </c>
      <c r="F15" s="31" t="s">
        <v>89</v>
      </c>
      <c r="G15" s="28" t="s">
        <v>90</v>
      </c>
      <c r="H15" s="32" t="s">
        <v>91</v>
      </c>
      <c r="I15" s="43"/>
      <c r="J15" s="44"/>
    </row>
    <row r="16" spans="2:30" ht="18" customHeight="1">
      <c r="B16" s="33">
        <v>1</v>
      </c>
      <c r="C16" s="34" t="s">
        <v>92</v>
      </c>
      <c r="D16" s="141"/>
      <c r="E16" s="141"/>
      <c r="F16" s="142"/>
      <c r="G16" s="33">
        <v>6</v>
      </c>
      <c r="H16" s="35" t="s">
        <v>127</v>
      </c>
      <c r="I16" s="73"/>
      <c r="J16" s="142">
        <v>0</v>
      </c>
    </row>
    <row r="17" spans="2:10" ht="18" customHeight="1">
      <c r="B17" s="36">
        <v>2</v>
      </c>
      <c r="C17" s="37" t="s">
        <v>93</v>
      </c>
      <c r="D17" s="143"/>
      <c r="E17" s="143"/>
      <c r="F17" s="142"/>
      <c r="G17" s="36">
        <v>7</v>
      </c>
      <c r="H17" s="38" t="s">
        <v>128</v>
      </c>
      <c r="I17" s="8"/>
      <c r="J17" s="144">
        <v>0</v>
      </c>
    </row>
    <row r="18" spans="2:10" ht="18" customHeight="1">
      <c r="B18" s="36">
        <v>3</v>
      </c>
      <c r="C18" s="37" t="s">
        <v>94</v>
      </c>
      <c r="D18" s="143"/>
      <c r="E18" s="143"/>
      <c r="F18" s="142"/>
      <c r="G18" s="36">
        <v>8</v>
      </c>
      <c r="H18" s="38" t="s">
        <v>129</v>
      </c>
      <c r="I18" s="8"/>
      <c r="J18" s="144">
        <v>0</v>
      </c>
    </row>
    <row r="19" spans="2:10" ht="18" customHeight="1">
      <c r="B19" s="36">
        <v>4</v>
      </c>
      <c r="C19" s="37" t="s">
        <v>95</v>
      </c>
      <c r="D19" s="143"/>
      <c r="E19" s="143"/>
      <c r="F19" s="145">
        <f>D19+E19</f>
        <v>0</v>
      </c>
      <c r="G19" s="36">
        <v>9</v>
      </c>
      <c r="H19" s="38" t="s">
        <v>3</v>
      </c>
      <c r="I19" s="8"/>
      <c r="J19" s="144">
        <v>0</v>
      </c>
    </row>
    <row r="20" spans="2:10" ht="18" customHeight="1">
      <c r="B20" s="39">
        <v>5</v>
      </c>
      <c r="C20" s="40" t="s">
        <v>96</v>
      </c>
      <c r="D20" s="146">
        <f>SUM(D16:D19)</f>
        <v>0</v>
      </c>
      <c r="E20" s="147">
        <f>SUM(E16:E19)</f>
        <v>0</v>
      </c>
      <c r="F20" s="148">
        <f>SUM(F16:F19)</f>
        <v>0</v>
      </c>
      <c r="G20" s="41">
        <v>10</v>
      </c>
      <c r="I20" s="74" t="s">
        <v>97</v>
      </c>
      <c r="J20" s="148">
        <f>SUM(J16:J19)</f>
        <v>0</v>
      </c>
    </row>
    <row r="21" spans="2:10" ht="18" customHeight="1">
      <c r="B21" s="28" t="s">
        <v>98</v>
      </c>
      <c r="C21" s="42"/>
      <c r="D21" s="43" t="s">
        <v>99</v>
      </c>
      <c r="E21" s="43"/>
      <c r="F21" s="44"/>
      <c r="G21" s="28" t="s">
        <v>100</v>
      </c>
      <c r="H21" s="32" t="s">
        <v>101</v>
      </c>
      <c r="I21" s="43"/>
      <c r="J21" s="44"/>
    </row>
    <row r="22" spans="2:10" ht="18" customHeight="1">
      <c r="B22" s="33">
        <v>11</v>
      </c>
      <c r="C22" s="35" t="s">
        <v>130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102</v>
      </c>
      <c r="I22" s="75"/>
      <c r="J22" s="144">
        <v>0</v>
      </c>
    </row>
    <row r="23" spans="2:10" ht="18" customHeight="1">
      <c r="B23" s="36">
        <v>12</v>
      </c>
      <c r="C23" s="38" t="s">
        <v>131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133</v>
      </c>
      <c r="I23" s="75"/>
      <c r="J23" s="144">
        <v>0</v>
      </c>
    </row>
    <row r="24" spans="2:10" ht="18" customHeight="1">
      <c r="B24" s="36">
        <v>13</v>
      </c>
      <c r="C24" s="38" t="s">
        <v>132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134</v>
      </c>
      <c r="I24" s="75"/>
      <c r="J24" s="144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3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103</v>
      </c>
      <c r="F26" s="148">
        <f>SUM(F22:F25)</f>
        <v>0</v>
      </c>
      <c r="G26" s="39">
        <v>20</v>
      </c>
      <c r="H26" s="49"/>
      <c r="I26" s="50" t="s">
        <v>104</v>
      </c>
      <c r="J26" s="148">
        <f>SUM(J22:J25)</f>
        <v>0</v>
      </c>
    </row>
    <row r="27" spans="2:10" ht="18" customHeight="1">
      <c r="B27" s="51"/>
      <c r="C27" s="52" t="s">
        <v>105</v>
      </c>
      <c r="D27" s="53"/>
      <c r="E27" s="54" t="s">
        <v>106</v>
      </c>
      <c r="F27" s="55"/>
      <c r="G27" s="28" t="s">
        <v>107</v>
      </c>
      <c r="H27" s="32" t="s">
        <v>108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109</v>
      </c>
      <c r="J28" s="142">
        <f>ROUND(F20,2)+J20+F26+J26</f>
        <v>0</v>
      </c>
    </row>
    <row r="29" spans="2:10" ht="18" customHeight="1">
      <c r="B29" s="56"/>
      <c r="C29" s="2" t="s">
        <v>110</v>
      </c>
      <c r="D29" s="2"/>
      <c r="E29" s="59"/>
      <c r="F29" s="55"/>
      <c r="G29" s="36">
        <v>22</v>
      </c>
      <c r="H29" s="38" t="s">
        <v>332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111</v>
      </c>
      <c r="D30" s="8"/>
      <c r="E30" s="59"/>
      <c r="F30" s="55"/>
      <c r="G30" s="36">
        <v>23</v>
      </c>
      <c r="H30" s="38" t="s">
        <v>135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112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113</v>
      </c>
      <c r="H32" s="62" t="s">
        <v>136</v>
      </c>
      <c r="I32" s="77"/>
      <c r="J32" s="78">
        <v>0</v>
      </c>
    </row>
    <row r="33" spans="2:10" ht="18" customHeight="1">
      <c r="B33" s="63"/>
      <c r="C33" s="64"/>
      <c r="D33" s="52" t="s">
        <v>114</v>
      </c>
      <c r="E33" s="64"/>
      <c r="F33" s="64"/>
      <c r="G33" s="64"/>
      <c r="H33" s="64" t="s">
        <v>115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110</v>
      </c>
      <c r="D35" s="2"/>
      <c r="E35" s="2"/>
      <c r="F35" s="57"/>
      <c r="G35" s="2" t="s">
        <v>110</v>
      </c>
      <c r="H35" s="2"/>
      <c r="I35" s="2"/>
      <c r="J35" s="80"/>
    </row>
    <row r="36" spans="2:10" ht="18" customHeight="1">
      <c r="B36" s="7"/>
      <c r="C36" s="8" t="s">
        <v>111</v>
      </c>
      <c r="D36" s="8"/>
      <c r="E36" s="8"/>
      <c r="F36" s="9"/>
      <c r="G36" s="8" t="s">
        <v>111</v>
      </c>
      <c r="H36" s="8"/>
      <c r="I36" s="8"/>
      <c r="J36" s="66"/>
    </row>
    <row r="37" spans="2:10" ht="18" customHeight="1">
      <c r="B37" s="56"/>
      <c r="C37" s="2" t="s">
        <v>106</v>
      </c>
      <c r="D37" s="2"/>
      <c r="E37" s="2"/>
      <c r="F37" s="57"/>
      <c r="G37" s="2" t="s">
        <v>106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2025-05-05T05:34:41Z</dcterms:modified>
</cp:coreProperties>
</file>