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S:\Invest_Docs\Schoellerov park\Verejné obstarávanie\Výkaz-výmer platný\"/>
    </mc:Choice>
  </mc:AlternateContent>
  <xr:revisionPtr revIDLastSave="0" documentId="13_ncr:1_{4124CA4F-7A87-4682-8E0F-2958E41D64DA}" xr6:coauthVersionLast="47" xr6:coauthVersionMax="47" xr10:uidLastSave="{00000000-0000-0000-0000-000000000000}"/>
  <bookViews>
    <workbookView xWindow="1020" yWindow="60" windowWidth="27780" windowHeight="15420" tabRatio="500" activeTab="3" xr2:uid="{00000000-000D-0000-FFFF-FFFF00000000}"/>
  </bookViews>
  <sheets>
    <sheet name="Prehlad" sheetId="3" r:id="rId1"/>
    <sheet name="Figury" sheetId="4" r:id="rId2"/>
    <sheet name="Rekapitulacia" sheetId="5" r:id="rId3"/>
    <sheet name="Kryci list" sheetId="6" r:id="rId4"/>
  </sheets>
  <definedNames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list'!$A:$J</definedName>
    <definedName name="_xlnm.Print_Area" localSheetId="0">Prehlad!$A:$O</definedName>
    <definedName name="_xlnm.Print_Area" localSheetId="2">Rekapitulacia!$A:$G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I16" i="3" l="1"/>
  <c r="I30" i="6"/>
  <c r="J30" i="6" s="1"/>
  <c r="G16" i="5"/>
  <c r="F16" i="5"/>
  <c r="E16" i="5"/>
  <c r="W23" i="3"/>
  <c r="N23" i="3"/>
  <c r="L23" i="3"/>
  <c r="G13" i="5"/>
  <c r="F13" i="5"/>
  <c r="E13" i="5"/>
  <c r="W21" i="3"/>
  <c r="N21" i="3"/>
  <c r="L21" i="3"/>
  <c r="G12" i="5"/>
  <c r="F12" i="5"/>
  <c r="E12" i="5"/>
  <c r="W19" i="3"/>
  <c r="N19" i="3"/>
  <c r="L19" i="3"/>
  <c r="N18" i="3"/>
  <c r="L18" i="3"/>
  <c r="J18" i="3"/>
  <c r="I18" i="3"/>
  <c r="N17" i="3"/>
  <c r="L17" i="3"/>
  <c r="J17" i="3"/>
  <c r="I17" i="3"/>
  <c r="N16" i="3"/>
  <c r="L16" i="3"/>
  <c r="J16" i="3"/>
  <c r="N15" i="3"/>
  <c r="L15" i="3"/>
  <c r="J15" i="3"/>
  <c r="H15" i="3"/>
  <c r="N14" i="3"/>
  <c r="L14" i="3"/>
  <c r="J14" i="3"/>
  <c r="H14" i="3"/>
  <c r="H19" i="3" s="1"/>
  <c r="J26" i="6"/>
  <c r="J20" i="6"/>
  <c r="J14" i="6"/>
  <c r="F14" i="6"/>
  <c r="J13" i="6"/>
  <c r="F13" i="6"/>
  <c r="J12" i="6"/>
  <c r="F12" i="6"/>
  <c r="F1" i="6"/>
  <c r="B8" i="5"/>
  <c r="D8" i="3"/>
  <c r="I19" i="3" l="1"/>
  <c r="I21" i="3" s="1"/>
  <c r="J19" i="3"/>
  <c r="E19" i="3" s="1"/>
  <c r="H21" i="3"/>
  <c r="B12" i="5"/>
  <c r="C12" i="5" l="1"/>
  <c r="C13" i="5"/>
  <c r="I23" i="3"/>
  <c r="C16" i="5" s="1"/>
  <c r="D12" i="5"/>
  <c r="J21" i="3"/>
  <c r="J23" i="3" s="1"/>
  <c r="H23" i="3"/>
  <c r="B16" i="5" s="1"/>
  <c r="B13" i="5"/>
  <c r="D13" i="5" l="1"/>
  <c r="E21" i="3"/>
  <c r="D16" i="5"/>
  <c r="E23" i="3"/>
  <c r="F22" i="6"/>
  <c r="F24" i="6"/>
  <c r="F23" i="6"/>
  <c r="F25" i="6"/>
  <c r="F26" i="6" l="1"/>
  <c r="J28" i="6" s="1"/>
  <c r="I29" i="6" l="1"/>
  <c r="J29" i="6" l="1"/>
  <c r="J31" i="6" s="1"/>
</calcChain>
</file>

<file path=xl/sharedStrings.xml><?xml version="1.0" encoding="utf-8"?>
<sst xmlns="http://schemas.openxmlformats.org/spreadsheetml/2006/main" count="306" uniqueCount="173">
  <si>
    <t>Dodávateľ:</t>
  </si>
  <si>
    <t>Odberateľ:</t>
  </si>
  <si>
    <t xml:space="preserve"> 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</si>
  <si>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</si>
  <si>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</si>
  <si>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</si>
  <si>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</si>
  <si>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</si>
  <si>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</si>
  <si>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</si>
  <si>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</si>
  <si>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</si>
  <si>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</si>
  <si>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</si>
  <si>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</si>
  <si>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</si>
  <si>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</si>
  <si>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</si>
  <si>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</si>
  <si>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</si>
  <si>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</si>
  <si>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</si>
  <si>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</si>
  <si>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</si>
  <si>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</si>
  <si>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</si>
  <si>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</si>
  <si>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</si>
  <si>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</si>
  <si>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</si>
  <si>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</si>
  <si>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</si>
  <si>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</si>
  <si>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</si>
  <si>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</si>
  <si>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</si>
  <si>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</si>
  <si>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</si>
  <si>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</si>
  <si>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</si>
  <si>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</si>
  <si>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</si>
  <si>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</si>
  <si>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</si>
  <si>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</si>
  <si>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</si>
  <si>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</si>
  <si>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</si>
  <si>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</si>
  <si>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</si>
  <si>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</si>
  <si>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</si>
  <si>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</si>
  <si>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</si>
  <si>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</si>
  <si>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</si>
  <si>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</si>
  <si>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</si>
  <si>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</si>
  <si>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</si>
  <si>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</si>
  <si>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</si>
  <si>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</si>
  <si>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</si>
  <si>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</si>
  <si>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</si>
  <si>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</si>
  <si>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</si>
  <si>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</si>
  <si>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</si>
  <si>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</si>
  <si>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</si>
  <si>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</si>
  <si>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</si>
  <si>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Hmotnosť v t</t>
  </si>
  <si>
    <t>Miesto:</t>
  </si>
  <si>
    <t>Krycí list rozpočtu v</t>
  </si>
  <si>
    <t>Krycí list splátky v</t>
  </si>
  <si>
    <t>Krycí list výrobnej kalkulácie v</t>
  </si>
  <si>
    <t xml:space="preserve">Rozpočet: </t>
  </si>
  <si>
    <t xml:space="preserve">Zmluva č.: </t>
  </si>
  <si>
    <t>IČO:</t>
  </si>
  <si>
    <t>DIČ:</t>
  </si>
  <si>
    <t>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</si>
  <si>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</si>
  <si>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</si>
  <si>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</si>
  <si>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</si>
  <si>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</si>
  <si>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</si>
  <si>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</si>
  <si>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</si>
  <si>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</si>
  <si>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</si>
  <si>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</si>
  <si>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</si>
  <si>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</si>
  <si>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</si>
  <si>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</si>
  <si>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</si>
  <si>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</si>
  <si>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</si>
  <si>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</si>
  <si>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</si>
  <si>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</si>
  <si>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</si>
  <si>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</si>
  <si>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</si>
  <si>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</si>
  <si>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</si>
  <si>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</si>
  <si>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</si>
  <si>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</si>
  <si>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</si>
  <si>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 xml:space="preserve">Odberateľ: Mesto Levice,Mestský úrad v Leviciach </t>
  </si>
  <si>
    <t xml:space="preserve">Projektant: Ateliér  TOMAN,s.r.o.Šenkvice </t>
  </si>
  <si>
    <t xml:space="preserve">JKSO : </t>
  </si>
  <si>
    <t>Stavba : Revitalizácia SCHOELLEROVHO parku v Leviciach</t>
  </si>
  <si>
    <t>Objekt : SO.04 Drobná architektúra - mobiliár</t>
  </si>
  <si>
    <t>Časť : SO.04.02 Informačný panel</t>
  </si>
  <si>
    <t>IB mont, s.r.o.</t>
  </si>
  <si>
    <t>Levice</t>
  </si>
  <si>
    <t>JKSO :</t>
  </si>
  <si>
    <t xml:space="preserve">Mesto Levice,Mestský úrad v Leviciach </t>
  </si>
  <si>
    <t xml:space="preserve">Ateliér  TOMAN,s.r.o.Šenkvice 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</si>
  <si>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</si>
  <si>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</si>
  <si>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</si>
  <si>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</si>
  <si>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</si>
  <si>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</si>
  <si>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</si>
  <si>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</si>
  <si>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</si>
  <si>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</si>
  <si>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</si>
  <si>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</si>
  <si>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</si>
  <si>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</si>
  <si>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</si>
  <si>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9 - OSTATNÉ KONŠTRUKCIE A PRÁCE</t>
  </si>
  <si>
    <t>000</t>
  </si>
  <si>
    <t>999990001</t>
  </si>
  <si>
    <t>Odstránenie informačného panela</t>
  </si>
  <si>
    <t>ks</t>
  </si>
  <si>
    <t xml:space="preserve">                    </t>
  </si>
  <si>
    <t>99999-0001</t>
  </si>
  <si>
    <t>45.45.13</t>
  </si>
  <si>
    <t>EK</t>
  </si>
  <si>
    <t>S</t>
  </si>
  <si>
    <t>999990002</t>
  </si>
  <si>
    <t>Montáž pultového informačného panela</t>
  </si>
  <si>
    <t>99999-0002</t>
  </si>
  <si>
    <t>MAT</t>
  </si>
  <si>
    <t>404156030</t>
  </si>
  <si>
    <t>Informačný pultový panel URBANIA rozm.600x450mm v.1110mm</t>
  </si>
  <si>
    <t>kus</t>
  </si>
  <si>
    <t>31.62.11</t>
  </si>
  <si>
    <t>EZ</t>
  </si>
  <si>
    <t>404183000</t>
  </si>
  <si>
    <t>Pultový informačný panel URBANIA - BEÁTA rozm.900/1000mm v.2m</t>
  </si>
  <si>
    <t>553969072</t>
  </si>
  <si>
    <t>Zemný vrut A8  priemer 60mm hr.profilu 2mm,celková dĺžka 650mm</t>
  </si>
  <si>
    <t xml:space="preserve">  .  .  </t>
  </si>
  <si>
    <t xml:space="preserve">9 - OSTATNÉ KONŠTRUKCIE A PRÁCE  spolu: </t>
  </si>
  <si>
    <t xml:space="preserve">PRÁCE A DODÁVKY HSV  spolu: </t>
  </si>
  <si>
    <t>Za rozpočet celkom</t>
  </si>
  <si>
    <t>Figura</t>
  </si>
  <si>
    <t xml:space="preserve">Spracoval: Ing. Dušan Daniš, PhD.                                            </t>
  </si>
  <si>
    <t>Spracoval: Ing. Dušan Daniš, PhD.</t>
  </si>
  <si>
    <t xml:space="preserve"> DPH  23% z:</t>
  </si>
  <si>
    <t xml:space="preserve">Dňa: 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</si>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</sst>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#,##0&quot; &quot;"/>
    <numFmt numFmtId="170" formatCode="_ * #,##0_ ;_ * \-#,##0_ ;_ * &quot;-&quot;_ ;_ @_ "/>
    <numFmt numFmtId="171" formatCode="_(&quot;$&quot;* #,##0_);_(&quot;$&quot;* \(#,##0\);_(&quot;$&quot;* &quot;-&quot;_);_(@_)"/>
    <numFmt numFmtId="172" formatCode="#,##0.00000"/>
    <numFmt numFmtId="173" formatCode="_(&quot;$&quot;* #,##0.00_);_(&quot;$&quot;* \(#,##0.00\);_(&quot;$&quot;* &quot;-&quot;??_);_(@_)"/>
    <numFmt numFmtId="174" formatCode="_ * #,##0.00_ ;_ * \-#,##0.00_ ;_ * &quot;-&quot;??_ ;_ @_ "/>
    <numFmt numFmtId="175" formatCode="0.000"/>
  </numFmts>
  <fonts count="29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</fills>
  <borders count="111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hair">
        <color rgb="FF000000"/>
      </left>
      <right/>
      <top style="double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8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4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1" fontId="9" fillId="0" borderId="0" applyFont="0" applyFill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13" fillId="0" borderId="0"/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3" fillId="0" borderId="0"/>
    <xf numFmtId="0" fontId="13" fillId="0" borderId="0"/>
    <xf numFmtId="0" fontId="25" fillId="48" borderId="47" applyBorder="0">
      <alignment vertical="center"/>
    </xf>
    <xf numFmtId="0" fontId="25" fillId="48" borderId="47">
      <alignment vertical="center"/>
    </xf>
  </cellStyleXfs>
  <cellXfs count="158">
    <xf numFmtId="0" fontId="0" fillId="0" borderId="0" xfId="0"/>
    <xf numFmtId="0" fontId="1" fillId="0" borderId="0" xfId="49" applyFont="1"/>
    <xf numFmtId="0" fontId="1" fillId="0" borderId="0" xfId="49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50" xfId="49" applyFont="1" applyBorder="1" applyAlignment="1">
      <alignment horizontal="left" vertical="center"/>
    </xf>
    <xf numFmtId="0" fontId="1" fillId="0" borderId="51" xfId="49" applyFont="1" applyBorder="1" applyAlignment="1">
      <alignment horizontal="left" vertical="center"/>
    </xf>
    <xf numFmtId="0" fontId="1" fillId="0" borderId="51" xfId="49" applyFont="1" applyBorder="1" applyAlignment="1">
      <alignment horizontal="right" vertical="center"/>
    </xf>
    <xf numFmtId="0" fontId="1" fillId="0" borderId="52" xfId="49" applyFont="1" applyBorder="1" applyAlignment="1">
      <alignment horizontal="left" vertical="center"/>
    </xf>
    <xf numFmtId="0" fontId="1" fillId="0" borderId="53" xfId="49" applyFont="1" applyBorder="1" applyAlignment="1">
      <alignment horizontal="left" vertical="center"/>
    </xf>
    <xf numFmtId="0" fontId="1" fillId="0" borderId="53" xfId="49" applyFont="1" applyBorder="1" applyAlignment="1">
      <alignment horizontal="right" vertical="center"/>
    </xf>
    <xf numFmtId="0" fontId="1" fillId="0" borderId="54" xfId="49" applyFont="1" applyBorder="1" applyAlignment="1">
      <alignment horizontal="left" vertical="center"/>
    </xf>
    <xf numFmtId="0" fontId="1" fillId="0" borderId="55" xfId="49" applyFont="1" applyBorder="1" applyAlignment="1">
      <alignment horizontal="left" vertical="center"/>
    </xf>
    <xf numFmtId="0" fontId="1" fillId="0" borderId="55" xfId="49" applyFont="1" applyBorder="1" applyAlignment="1">
      <alignment horizontal="right" vertical="center"/>
    </xf>
    <xf numFmtId="0" fontId="1" fillId="0" borderId="56" xfId="49" applyFont="1" applyBorder="1" applyAlignment="1">
      <alignment horizontal="left" vertical="center"/>
    </xf>
    <xf numFmtId="0" fontId="1" fillId="0" borderId="57" xfId="49" applyFont="1" applyBorder="1" applyAlignment="1">
      <alignment horizontal="left" vertical="center"/>
    </xf>
    <xf numFmtId="0" fontId="1" fillId="0" borderId="57" xfId="49" applyFont="1" applyBorder="1" applyAlignment="1">
      <alignment horizontal="right" vertical="center"/>
    </xf>
    <xf numFmtId="0" fontId="1" fillId="0" borderId="58" xfId="49" applyFont="1" applyBorder="1" applyAlignment="1">
      <alignment horizontal="left" vertical="center"/>
    </xf>
    <xf numFmtId="0" fontId="1" fillId="0" borderId="59" xfId="49" applyFont="1" applyBorder="1" applyAlignment="1">
      <alignment horizontal="right" vertical="center"/>
    </xf>
    <xf numFmtId="0" fontId="1" fillId="0" borderId="59" xfId="49" applyFont="1" applyBorder="1" applyAlignment="1">
      <alignment horizontal="left" vertical="center"/>
    </xf>
    <xf numFmtId="0" fontId="1" fillId="0" borderId="60" xfId="49" applyFont="1" applyBorder="1" applyAlignment="1">
      <alignment horizontal="left" vertical="center"/>
    </xf>
    <xf numFmtId="0" fontId="1" fillId="0" borderId="61" xfId="49" applyFont="1" applyBorder="1" applyAlignment="1">
      <alignment horizontal="left" vertical="center"/>
    </xf>
    <xf numFmtId="0" fontId="1" fillId="0" borderId="50" xfId="49" applyFont="1" applyBorder="1" applyAlignment="1">
      <alignment horizontal="right" vertical="center"/>
    </xf>
    <xf numFmtId="3" fontId="1" fillId="0" borderId="62" xfId="49" applyNumberFormat="1" applyFont="1" applyBorder="1" applyAlignment="1">
      <alignment horizontal="right" vertical="center"/>
    </xf>
    <xf numFmtId="0" fontId="1" fillId="0" borderId="58" xfId="49" applyFont="1" applyBorder="1" applyAlignment="1">
      <alignment horizontal="right" vertical="center"/>
    </xf>
    <xf numFmtId="3" fontId="1" fillId="0" borderId="63" xfId="49" applyNumberFormat="1" applyFont="1" applyBorder="1" applyAlignment="1">
      <alignment horizontal="right" vertical="center"/>
    </xf>
    <xf numFmtId="0" fontId="1" fillId="0" borderId="60" xfId="49" applyFont="1" applyBorder="1" applyAlignment="1">
      <alignment horizontal="right" vertical="center"/>
    </xf>
    <xf numFmtId="3" fontId="1" fillId="0" borderId="64" xfId="49" applyNumberFormat="1" applyFont="1" applyBorder="1" applyAlignment="1">
      <alignment horizontal="right" vertical="center"/>
    </xf>
    <xf numFmtId="0" fontId="1" fillId="0" borderId="61" xfId="49" applyFont="1" applyBorder="1" applyAlignment="1">
      <alignment horizontal="right" vertical="center"/>
    </xf>
    <xf numFmtId="0" fontId="3" fillId="0" borderId="65" xfId="49" applyFont="1" applyBorder="1" applyAlignment="1">
      <alignment horizontal="center" vertical="center"/>
    </xf>
    <xf numFmtId="0" fontId="1" fillId="0" borderId="66" xfId="49" applyFont="1" applyBorder="1" applyAlignment="1">
      <alignment horizontal="left" vertical="center"/>
    </xf>
    <xf numFmtId="0" fontId="1" fillId="0" borderId="66" xfId="49" applyFont="1" applyBorder="1" applyAlignment="1">
      <alignment horizontal="center" vertical="center"/>
    </xf>
    <xf numFmtId="0" fontId="1" fillId="0" borderId="67" xfId="49" applyFont="1" applyBorder="1" applyAlignment="1">
      <alignment horizontal="center" vertical="center"/>
    </xf>
    <xf numFmtId="0" fontId="1" fillId="0" borderId="68" xfId="49" applyFont="1" applyBorder="1" applyAlignment="1">
      <alignment horizontal="center" vertical="center"/>
    </xf>
    <xf numFmtId="0" fontId="1" fillId="0" borderId="69" xfId="49" applyFont="1" applyBorder="1" applyAlignment="1">
      <alignment horizontal="center" vertical="center"/>
    </xf>
    <xf numFmtId="0" fontId="1" fillId="0" borderId="70" xfId="49" applyFont="1" applyBorder="1" applyAlignment="1">
      <alignment horizontal="left" vertical="center"/>
    </xf>
    <xf numFmtId="0" fontId="1" fillId="0" borderId="72" xfId="49" applyFont="1" applyBorder="1" applyAlignment="1">
      <alignment horizontal="left" vertical="center"/>
    </xf>
    <xf numFmtId="0" fontId="1" fillId="0" borderId="73" xfId="49" applyFont="1" applyBorder="1" applyAlignment="1">
      <alignment horizontal="center" vertical="center"/>
    </xf>
    <xf numFmtId="0" fontId="1" fillId="0" borderId="47" xfId="49" applyFont="1" applyBorder="1" applyAlignment="1">
      <alignment horizontal="left" vertical="center"/>
    </xf>
    <xf numFmtId="0" fontId="1" fillId="0" borderId="74" xfId="49" applyFont="1" applyBorder="1" applyAlignment="1">
      <alignment horizontal="left" vertical="center"/>
    </xf>
    <xf numFmtId="0" fontId="1" fillId="0" borderId="48" xfId="49" applyFont="1" applyBorder="1" applyAlignment="1">
      <alignment horizontal="center" vertical="center"/>
    </xf>
    <xf numFmtId="0" fontId="1" fillId="0" borderId="49" xfId="49" applyFont="1" applyBorder="1" applyAlignment="1">
      <alignment horizontal="left" vertical="center"/>
    </xf>
    <xf numFmtId="0" fontId="1" fillId="0" borderId="78" xfId="49" applyFont="1" applyBorder="1" applyAlignment="1">
      <alignment horizontal="center" vertical="center"/>
    </xf>
    <xf numFmtId="0" fontId="1" fillId="0" borderId="68" xfId="49" applyFont="1" applyBorder="1" applyAlignment="1">
      <alignment horizontal="left" vertical="center"/>
    </xf>
    <xf numFmtId="0" fontId="1" fillId="0" borderId="79" xfId="49" applyFont="1" applyBorder="1" applyAlignment="1">
      <alignment horizontal="center" vertical="center"/>
    </xf>
    <xf numFmtId="0" fontId="1" fillId="0" borderId="80" xfId="49" applyFont="1" applyBorder="1" applyAlignment="1">
      <alignment horizontal="center" vertical="center"/>
    </xf>
    <xf numFmtId="10" fontId="1" fillId="0" borderId="59" xfId="49" applyNumberFormat="1" applyFont="1" applyBorder="1" applyAlignment="1">
      <alignment horizontal="right" vertical="center"/>
    </xf>
    <xf numFmtId="10" fontId="1" fillId="0" borderId="81" xfId="49" applyNumberFormat="1" applyFont="1" applyBorder="1" applyAlignment="1">
      <alignment horizontal="right" vertical="center"/>
    </xf>
    <xf numFmtId="10" fontId="1" fillId="0" borderId="53" xfId="49" applyNumberFormat="1" applyFont="1" applyBorder="1" applyAlignment="1">
      <alignment horizontal="right" vertical="center"/>
    </xf>
    <xf numFmtId="10" fontId="1" fillId="0" borderId="82" xfId="49" applyNumberFormat="1" applyFont="1" applyBorder="1" applyAlignment="1">
      <alignment horizontal="right" vertical="center"/>
    </xf>
    <xf numFmtId="0" fontId="1" fillId="0" borderId="76" xfId="49" applyFont="1" applyBorder="1" applyAlignment="1">
      <alignment horizontal="left" vertical="center"/>
    </xf>
    <xf numFmtId="0" fontId="1" fillId="0" borderId="78" xfId="49" applyFont="1" applyBorder="1" applyAlignment="1">
      <alignment horizontal="right" vertical="center"/>
    </xf>
    <xf numFmtId="0" fontId="1" fillId="0" borderId="84" xfId="49" applyFont="1" applyBorder="1" applyAlignment="1">
      <alignment horizontal="center" vertical="center"/>
    </xf>
    <xf numFmtId="0" fontId="1" fillId="0" borderId="85" xfId="49" applyFont="1" applyBorder="1" applyAlignment="1">
      <alignment horizontal="left" vertical="center"/>
    </xf>
    <xf numFmtId="0" fontId="1" fillId="0" borderId="85" xfId="49" applyFont="1" applyBorder="1" applyAlignment="1">
      <alignment horizontal="right" vertical="center"/>
    </xf>
    <xf numFmtId="0" fontId="1" fillId="0" borderId="86" xfId="49" applyFont="1" applyBorder="1" applyAlignment="1">
      <alignment horizontal="right" vertical="center"/>
    </xf>
    <xf numFmtId="3" fontId="1" fillId="0" borderId="0" xfId="49" applyNumberFormat="1" applyFont="1" applyAlignment="1">
      <alignment horizontal="right" vertical="center"/>
    </xf>
    <xf numFmtId="0" fontId="1" fillId="0" borderId="84" xfId="49" applyFont="1" applyBorder="1" applyAlignment="1">
      <alignment horizontal="left" vertical="center"/>
    </xf>
    <xf numFmtId="0" fontId="1" fillId="0" borderId="0" xfId="49" applyFont="1" applyAlignment="1">
      <alignment horizontal="right" vertical="center"/>
    </xf>
    <xf numFmtId="0" fontId="1" fillId="0" borderId="87" xfId="49" applyFont="1" applyBorder="1" applyAlignment="1">
      <alignment horizontal="right" vertical="center"/>
    </xf>
    <xf numFmtId="3" fontId="1" fillId="0" borderId="87" xfId="49" applyNumberFormat="1" applyFont="1" applyBorder="1" applyAlignment="1">
      <alignment horizontal="right" vertical="center"/>
    </xf>
    <xf numFmtId="3" fontId="1" fillId="0" borderId="88" xfId="49" applyNumberFormat="1" applyFont="1" applyBorder="1" applyAlignment="1">
      <alignment horizontal="right" vertical="center"/>
    </xf>
    <xf numFmtId="0" fontId="3" fillId="0" borderId="89" xfId="49" applyFont="1" applyBorder="1" applyAlignment="1">
      <alignment horizontal="center" vertical="center"/>
    </xf>
    <xf numFmtId="0" fontId="1" fillId="0" borderId="90" xfId="49" applyFont="1" applyBorder="1" applyAlignment="1">
      <alignment horizontal="left" vertical="center"/>
    </xf>
    <xf numFmtId="0" fontId="1" fillId="0" borderId="91" xfId="49" applyFont="1" applyBorder="1" applyAlignment="1">
      <alignment horizontal="left" vertical="center"/>
    </xf>
    <xf numFmtId="0" fontId="1" fillId="0" borderId="85" xfId="49" applyFont="1" applyBorder="1" applyAlignment="1">
      <alignment horizontal="center" vertical="center"/>
    </xf>
    <xf numFmtId="0" fontId="1" fillId="0" borderId="92" xfId="49" applyFont="1" applyBorder="1" applyAlignment="1">
      <alignment horizontal="left" vertical="center"/>
    </xf>
    <xf numFmtId="0" fontId="1" fillId="0" borderId="93" xfId="49" applyFont="1" applyBorder="1" applyAlignment="1">
      <alignment horizontal="left" vertical="center"/>
    </xf>
    <xf numFmtId="0" fontId="1" fillId="0" borderId="94" xfId="49" applyFont="1" applyBorder="1" applyAlignment="1">
      <alignment horizontal="left" vertical="center"/>
    </xf>
    <xf numFmtId="0" fontId="1" fillId="0" borderId="95" xfId="49" applyFont="1" applyBorder="1" applyAlignment="1">
      <alignment horizontal="left" vertical="center"/>
    </xf>
    <xf numFmtId="0" fontId="1" fillId="0" borderId="96" xfId="49" applyFont="1" applyBorder="1" applyAlignment="1">
      <alignment horizontal="left" vertical="center"/>
    </xf>
    <xf numFmtId="0" fontId="1" fillId="0" borderId="97" xfId="49" applyFont="1" applyBorder="1" applyAlignment="1">
      <alignment horizontal="left" vertical="center"/>
    </xf>
    <xf numFmtId="3" fontId="1" fillId="0" borderId="92" xfId="49" applyNumberFormat="1" applyFont="1" applyBorder="1" applyAlignment="1">
      <alignment horizontal="right" vertical="center"/>
    </xf>
    <xf numFmtId="3" fontId="1" fillId="0" borderId="96" xfId="49" applyNumberFormat="1" applyFont="1" applyBorder="1" applyAlignment="1">
      <alignment horizontal="right" vertical="center"/>
    </xf>
    <xf numFmtId="3" fontId="1" fillId="0" borderId="97" xfId="49" applyNumberFormat="1" applyFont="1" applyBorder="1" applyAlignment="1">
      <alignment horizontal="right" vertical="center"/>
    </xf>
    <xf numFmtId="0" fontId="1" fillId="0" borderId="98" xfId="49" applyFont="1" applyBorder="1" applyAlignment="1">
      <alignment horizontal="left" vertical="center"/>
    </xf>
    <xf numFmtId="0" fontId="1" fillId="0" borderId="76" xfId="49" applyFont="1" applyBorder="1" applyAlignment="1">
      <alignment horizontal="right" vertical="center"/>
    </xf>
    <xf numFmtId="0" fontId="1" fillId="0" borderId="82" xfId="49" applyFont="1" applyBorder="1" applyAlignment="1">
      <alignment horizontal="left" vertical="center"/>
    </xf>
    <xf numFmtId="0" fontId="1" fillId="0" borderId="63" xfId="49" applyFont="1" applyBorder="1" applyAlignment="1">
      <alignment horizontal="right" vertical="center"/>
    </xf>
    <xf numFmtId="0" fontId="1" fillId="0" borderId="99" xfId="49" applyFont="1" applyBorder="1" applyAlignment="1">
      <alignment horizontal="left" vertical="center"/>
    </xf>
    <xf numFmtId="169" fontId="1" fillId="0" borderId="100" xfId="49" applyNumberFormat="1" applyFont="1" applyBorder="1" applyAlignment="1">
      <alignment horizontal="right" vertical="center"/>
    </xf>
    <xf numFmtId="0" fontId="1" fillId="0" borderId="101" xfId="49" applyFont="1" applyBorder="1" applyAlignment="1">
      <alignment horizontal="center" vertical="center"/>
    </xf>
    <xf numFmtId="0" fontId="1" fillId="0" borderId="102" xfId="49" applyFont="1" applyBorder="1" applyAlignment="1">
      <alignment horizontal="lef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2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103" xfId="0" applyFont="1" applyBorder="1" applyAlignment="1">
      <alignment horizontal="center"/>
    </xf>
    <xf numFmtId="0" fontId="1" fillId="0" borderId="104" xfId="0" applyFont="1" applyBorder="1" applyAlignment="1">
      <alignment horizontal="center"/>
    </xf>
    <xf numFmtId="0" fontId="1" fillId="0" borderId="105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103" xfId="0" applyFont="1" applyBorder="1" applyAlignment="1" applyProtection="1">
      <alignment horizontal="left"/>
      <protection locked="0"/>
    </xf>
    <xf numFmtId="0" fontId="1" fillId="0" borderId="106" xfId="0" applyFont="1" applyBorder="1" applyAlignment="1" applyProtection="1">
      <alignment horizontal="center"/>
      <protection locked="0"/>
    </xf>
    <xf numFmtId="0" fontId="1" fillId="0" borderId="105" xfId="0" applyFont="1" applyBorder="1" applyAlignment="1" applyProtection="1">
      <alignment horizontal="left"/>
      <protection locked="0"/>
    </xf>
    <xf numFmtId="0" fontId="1" fillId="0" borderId="105" xfId="0" applyFont="1" applyBorder="1" applyAlignment="1" applyProtection="1">
      <alignment horizontal="left" vertical="center"/>
      <protection locked="0"/>
    </xf>
    <xf numFmtId="0" fontId="1" fillId="0" borderId="107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5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105" xfId="0" applyFont="1" applyBorder="1" applyAlignment="1">
      <alignment horizontal="center" vertical="center"/>
    </xf>
    <xf numFmtId="0" fontId="1" fillId="0" borderId="108" xfId="0" applyFont="1" applyBorder="1" applyAlignment="1">
      <alignment horizontal="centerContinuous"/>
    </xf>
    <xf numFmtId="0" fontId="1" fillId="0" borderId="109" xfId="0" applyFont="1" applyBorder="1" applyAlignment="1">
      <alignment horizontal="centerContinuous"/>
    </xf>
    <xf numFmtId="0" fontId="1" fillId="0" borderId="110" xfId="0" applyFont="1" applyBorder="1" applyAlignment="1">
      <alignment horizontal="centerContinuous"/>
    </xf>
    <xf numFmtId="0" fontId="1" fillId="0" borderId="106" xfId="0" applyFont="1" applyBorder="1" applyAlignment="1">
      <alignment horizontal="center"/>
    </xf>
    <xf numFmtId="0" fontId="1" fillId="0" borderId="107" xfId="0" applyFont="1" applyBorder="1" applyAlignment="1">
      <alignment horizontal="center"/>
    </xf>
    <xf numFmtId="0" fontId="6" fillId="0" borderId="106" xfId="0" applyFont="1" applyBorder="1" applyAlignment="1" applyProtection="1">
      <alignment horizontal="center"/>
      <protection locked="0"/>
    </xf>
    <xf numFmtId="0" fontId="6" fillId="0" borderId="103" xfId="0" applyFont="1" applyBorder="1" applyAlignment="1" applyProtection="1">
      <alignment horizontal="center"/>
      <protection locked="0"/>
    </xf>
    <xf numFmtId="0" fontId="1" fillId="0" borderId="103" xfId="0" applyFont="1" applyBorder="1" applyAlignment="1" applyProtection="1">
      <alignment horizontal="center"/>
      <protection locked="0"/>
    </xf>
    <xf numFmtId="0" fontId="6" fillId="0" borderId="107" xfId="0" applyFont="1" applyBorder="1" applyAlignment="1" applyProtection="1">
      <alignment horizontal="center"/>
      <protection locked="0"/>
    </xf>
    <xf numFmtId="0" fontId="6" fillId="0" borderId="105" xfId="0" applyFont="1" applyBorder="1" applyAlignment="1" applyProtection="1">
      <alignment horizontal="center"/>
      <protection locked="0"/>
    </xf>
    <xf numFmtId="0" fontId="1" fillId="0" borderId="105" xfId="0" applyFont="1" applyBorder="1" applyAlignment="1" applyProtection="1">
      <alignment horizontal="center"/>
      <protection locked="0"/>
    </xf>
    <xf numFmtId="167" fontId="1" fillId="0" borderId="105" xfId="0" applyNumberFormat="1" applyFont="1" applyBorder="1"/>
    <xf numFmtId="0" fontId="1" fillId="0" borderId="105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103" xfId="0" applyNumberFormat="1" applyFont="1" applyBorder="1" applyAlignment="1">
      <alignment horizontal="left"/>
    </xf>
    <xf numFmtId="0" fontId="1" fillId="0" borderId="103" xfId="0" applyFont="1" applyBorder="1" applyAlignment="1">
      <alignment horizontal="right"/>
    </xf>
    <xf numFmtId="49" fontId="1" fillId="0" borderId="105" xfId="0" applyNumberFormat="1" applyFont="1" applyBorder="1" applyAlignment="1">
      <alignment horizontal="left"/>
    </xf>
    <xf numFmtId="0" fontId="1" fillId="0" borderId="105" xfId="0" applyFont="1" applyBorder="1" applyAlignment="1">
      <alignment horizontal="right"/>
    </xf>
    <xf numFmtId="4" fontId="1" fillId="0" borderId="70" xfId="49" applyNumberFormat="1" applyFont="1" applyBorder="1" applyAlignment="1">
      <alignment horizontal="right" vertical="center"/>
    </xf>
    <xf numFmtId="4" fontId="1" fillId="0" borderId="71" xfId="49" applyNumberFormat="1" applyFont="1" applyBorder="1" applyAlignment="1">
      <alignment horizontal="right" vertical="center"/>
    </xf>
    <xf numFmtId="4" fontId="1" fillId="0" borderId="47" xfId="49" applyNumberFormat="1" applyFont="1" applyBorder="1" applyAlignment="1">
      <alignment horizontal="right" vertical="center"/>
    </xf>
    <xf numFmtId="4" fontId="1" fillId="0" borderId="83" xfId="49" applyNumberFormat="1" applyFont="1" applyBorder="1" applyAlignment="1">
      <alignment horizontal="right" vertical="center"/>
    </xf>
    <xf numFmtId="4" fontId="1" fillId="0" borderId="75" xfId="49" applyNumberFormat="1" applyFont="1" applyBorder="1" applyAlignment="1">
      <alignment horizontal="right" vertical="center"/>
    </xf>
    <xf numFmtId="4" fontId="1" fillId="0" borderId="49" xfId="49" applyNumberFormat="1" applyFont="1" applyBorder="1" applyAlignment="1">
      <alignment horizontal="right" vertical="center"/>
    </xf>
    <xf numFmtId="4" fontId="1" fillId="0" borderId="76" xfId="49" applyNumberFormat="1" applyFont="1" applyBorder="1" applyAlignment="1">
      <alignment horizontal="right" vertical="center"/>
    </xf>
    <xf numFmtId="4" fontId="1" fillId="0" borderId="77" xfId="49" applyNumberFormat="1" applyFont="1" applyBorder="1" applyAlignment="1">
      <alignment horizontal="right" vertical="center"/>
    </xf>
    <xf numFmtId="4" fontId="1" fillId="0" borderId="82" xfId="49" applyNumberFormat="1" applyFont="1" applyBorder="1" applyAlignment="1">
      <alignment horizontal="right" vertical="center"/>
    </xf>
    <xf numFmtId="49" fontId="3" fillId="0" borderId="0" xfId="0" applyNumberFormat="1" applyFont="1" applyAlignment="1">
      <alignment vertical="top"/>
    </xf>
    <xf numFmtId="49" fontId="4" fillId="0" borderId="0" xfId="1" applyNumberFormat="1" applyFont="1"/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7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 wrapText="1"/>
    </xf>
  </cellXfs>
  <cellStyles count="78">
    <cellStyle name="1 000 Sk" xfId="60" xr:uid="{00000000-0005-0000-0000-00003C000000}"/>
    <cellStyle name="1 000,-  Sk" xfId="22" xr:uid="{00000000-0005-0000-0000-000016000000}"/>
    <cellStyle name="1 000,- Kč" xfId="47" xr:uid="{00000000-0005-0000-0000-00002F000000}"/>
    <cellStyle name="1 000,- Sk" xfId="58" xr:uid="{00000000-0005-0000-0000-00003A000000}"/>
    <cellStyle name="1000 Sk_fakturuj99" xfId="31" xr:uid="{00000000-0005-0000-0000-00001F000000}"/>
    <cellStyle name="20 % – Zvýraznění1" xfId="53" xr:uid="{00000000-0005-0000-0000-000035000000}"/>
    <cellStyle name="20 % – Zvýraznění2" xfId="57" xr:uid="{00000000-0005-0000-0000-000039000000}"/>
    <cellStyle name="20 % – Zvýraznění3" xfId="29" xr:uid="{00000000-0005-0000-0000-00001D000000}"/>
    <cellStyle name="20 % – Zvýraznění4" xfId="61" xr:uid="{00000000-0005-0000-0000-00003D000000}"/>
    <cellStyle name="20 % – Zvýraznění5" xfId="62" xr:uid="{00000000-0005-0000-0000-00003E000000}"/>
    <cellStyle name="20 % – Zvýraznění6" xfId="63" xr:uid="{00000000-0005-0000-0000-00003F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21000000}"/>
    <cellStyle name="40 % – Zvýraznění2" xfId="64" xr:uid="{00000000-0005-0000-0000-000040000000}"/>
    <cellStyle name="40 % – Zvýraznění3" xfId="65" xr:uid="{00000000-0005-0000-0000-000041000000}"/>
    <cellStyle name="40 % – Zvýraznění4" xfId="66" xr:uid="{00000000-0005-0000-0000-000042000000}"/>
    <cellStyle name="40 % – Zvýraznění5" xfId="36" xr:uid="{00000000-0005-0000-0000-000024000000}"/>
    <cellStyle name="40 % – Zvýraznění6" xfId="67" xr:uid="{00000000-0005-0000-0000-000043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50" builtinId="43" customBuiltin="1"/>
    <cellStyle name="40 % - zvýraznenie5" xfId="52" builtinId="47" customBuiltin="1"/>
    <cellStyle name="40 % - zvýraznenie6" xfId="56" builtinId="51" customBuiltin="1"/>
    <cellStyle name="60 % – Zvýraznění1" xfId="68" xr:uid="{00000000-0005-0000-0000-000044000000}"/>
    <cellStyle name="60 % – Zvýraznění2" xfId="69" xr:uid="{00000000-0005-0000-0000-000045000000}"/>
    <cellStyle name="60 % – Zvýraznění3" xfId="70" xr:uid="{00000000-0005-0000-0000-000046000000}"/>
    <cellStyle name="60 % – Zvýraznění4" xfId="71" xr:uid="{00000000-0005-0000-0000-000047000000}"/>
    <cellStyle name="60 % – Zvýraznění5" xfId="72" xr:uid="{00000000-0005-0000-0000-000048000000}"/>
    <cellStyle name="60 % – Zvýraznění6" xfId="73" xr:uid="{00000000-0005-0000-0000-000049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4" builtinId="48" customBuiltin="1"/>
    <cellStyle name="60 % - zvýraznenie6" xfId="59" builtinId="52" customBuiltin="1"/>
    <cellStyle name="Celkem" xfId="32" xr:uid="{00000000-0005-0000-0000-00004A000000}"/>
    <cellStyle name="Čiarka" xfId="3" builtinId="3" customBuiltin="1"/>
    <cellStyle name="Čiarka [0]" xfId="4" builtinId="6" customBuiltin="1"/>
    <cellStyle name="data" xfId="74" xr:uid="{00000000-0005-0000-0000-00004B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17" xr:uid="{00000000-0005-0000-0000-00004C000000}"/>
    <cellStyle name="Neutrálna" xfId="35" builtinId="28" customBuiltin="1"/>
    <cellStyle name="Normálna" xfId="0" builtinId="0" customBuiltin="1"/>
    <cellStyle name="normálne_fakturuj99" xfId="75" xr:uid="{00000000-0005-0000-0000-00004D000000}"/>
    <cellStyle name="normálne_KLs" xfId="1" xr:uid="{00000000-0005-0000-0000-000001000000}"/>
    <cellStyle name="normálne_KLv" xfId="49" xr:uid="{00000000-0005-0000-0000-000031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TEXT" xfId="76" xr:uid="{00000000-0005-0000-0000-00004F000000}"/>
    <cellStyle name="Text upozornění" xfId="15" xr:uid="{00000000-0005-0000-0000-000050000000}"/>
    <cellStyle name="TEXT1" xfId="77" xr:uid="{00000000-0005-0000-0000-000051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1" builtinId="45" customBuiltin="1"/>
    <cellStyle name="Zvýraznenie6" xfId="55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534035</xdr:colOff>
      <xdr:row>32</xdr:row>
      <xdr:rowOff>9525</xdr:rowOff>
    </xdr:from>
    <xdr:to>
      <xdr:col>5</xdr:col>
      <xdr:colOff>534035</xdr:colOff>
      <xdr:row>40</xdr:row>
      <xdr:rowOff>228600</xdr:rowOff>
    </xdr:to>
    <xdr:sp macro="" textlink="" fLocksText="0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extLst>
            <a:ext uri="smNativeData">
              <pm:smNativeData xmlns="" xmlns:pm="smNativeData" val="SMDATA_11_QSbFXx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IAAAAAUAAAArACoCKAAAAAUAAAAABCoCURQAAOEtAAAAAAAAmQwAAAAAAAA="/>
            </a:ext>
          </a:extLst>
        </xdr:cNvSpPr>
      </xdr:nvSpPr>
      <xdr:spPr>
        <a:xfrm>
          <a:off x="330263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23"/>
  <sheetViews>
    <sheetView showGridLines="0" workbookViewId="0">
      <pane xSplit="4" ySplit="10" topLeftCell="E16" activePane="bottomRight" state="frozen"/>
      <selection pane="topRight"/>
      <selection pane="bottomLeft"/>
      <selection pane="bottomRight" activeCell="E3" sqref="E3"/>
    </sheetView>
  </sheetViews>
  <sheetFormatPr defaultRowHeight="12.75"/>
  <cols>
    <col min="1" max="1" width="6.7109375" style="106" customWidth="1"/>
    <col min="2" max="2" width="3.7109375" style="107" customWidth="1"/>
    <col min="3" max="3" width="13" style="108" customWidth="1"/>
    <col min="4" max="4" width="35.7109375" style="109" customWidth="1"/>
    <col min="5" max="5" width="10.7109375" style="110" customWidth="1"/>
    <col min="6" max="6" width="5.28515625" style="111" customWidth="1"/>
    <col min="7" max="7" width="8.7109375" style="112" customWidth="1"/>
    <col min="8" max="9" width="9.7109375" style="112" hidden="1" customWidth="1"/>
    <col min="10" max="10" width="9.7109375" style="112" customWidth="1"/>
    <col min="11" max="11" width="7.42578125" style="113" hidden="1" customWidth="1"/>
    <col min="12" max="12" width="8.28515625" style="113" hidden="1" customWidth="1"/>
    <col min="13" max="13" width="9.140625" style="110" hidden="1"/>
    <col min="14" max="14" width="7" style="110" hidden="1" customWidth="1"/>
    <col min="15" max="15" width="3.5703125" style="111" customWidth="1"/>
    <col min="16" max="16" width="12.7109375" style="111" hidden="1" customWidth="1"/>
    <col min="17" max="19" width="13.28515625" style="110" hidden="1" customWidth="1"/>
    <col min="20" max="20" width="10.5703125" style="114" hidden="1" customWidth="1"/>
    <col min="21" max="21" width="10.28515625" style="114" hidden="1" customWidth="1"/>
    <col min="22" max="22" width="5.7109375" style="114" hidden="1" customWidth="1"/>
    <col min="23" max="23" width="9.140625" style="115" hidden="1"/>
    <col min="24" max="25" width="5.7109375" style="111" hidden="1" customWidth="1"/>
    <col min="26" max="26" width="7.5703125" style="111" hidden="1" customWidth="1"/>
    <col min="27" max="27" width="24.85546875" style="111" hidden="1" customWidth="1"/>
    <col min="28" max="28" width="4.28515625" style="111" hidden="1" customWidth="1"/>
    <col min="29" max="29" width="8.28515625" style="111" hidden="1" customWidth="1"/>
    <col min="30" max="30" width="8.7109375" style="111" hidden="1" customWidth="1"/>
    <col min="31" max="34" width="9.140625" style="111" hidden="1"/>
    <col min="35" max="35" width="9.140625" style="85"/>
    <col min="36" max="37" width="0" style="85" hidden="1" customWidth="1"/>
    <col min="38" max="16384" width="9.140625" style="85"/>
  </cols>
  <sheetData>
    <row r="1" spans="1:37" ht="24">
      <c r="A1" s="89" t="s">
        <v>114</v>
      </c>
      <c r="B1" s="85"/>
      <c r="C1" s="85"/>
      <c r="D1" s="85"/>
      <c r="E1" s="89" t="s">
        <v>168</v>
      </c>
      <c r="F1" s="85"/>
      <c r="G1" s="86"/>
      <c r="H1" s="85"/>
      <c r="I1" s="85"/>
      <c r="J1" s="86"/>
      <c r="K1" s="87"/>
      <c r="L1" s="85"/>
      <c r="M1" s="85"/>
      <c r="N1" s="85"/>
      <c r="O1" s="85"/>
      <c r="P1" s="85"/>
      <c r="Q1" s="88"/>
      <c r="R1" s="88"/>
      <c r="S1" s="88"/>
      <c r="T1" s="85"/>
      <c r="U1" s="85"/>
      <c r="V1" s="85"/>
      <c r="W1" s="85"/>
      <c r="X1" s="85"/>
      <c r="Y1" s="85"/>
      <c r="Z1" s="82" t="s">
        <v>4</v>
      </c>
      <c r="AA1" s="152" t="s">
        <v>5</v>
      </c>
      <c r="AB1" s="82" t="s">
        <v>6</v>
      </c>
      <c r="AC1" s="82" t="s">
        <v>7</v>
      </c>
      <c r="AD1" s="82" t="s">
        <v>8</v>
      </c>
      <c r="AE1" s="132" t="s">
        <v>9</v>
      </c>
      <c r="AF1" s="133" t="s">
        <v>10</v>
      </c>
      <c r="AG1" s="85"/>
      <c r="AH1" s="85"/>
    </row>
    <row r="2" spans="1:37">
      <c r="A2" s="89" t="s">
        <v>115</v>
      </c>
      <c r="B2" s="85"/>
      <c r="C2" s="85"/>
      <c r="D2" s="85"/>
      <c r="E2" s="89" t="s">
        <v>116</v>
      </c>
      <c r="F2" s="85"/>
      <c r="G2" s="86"/>
      <c r="H2" s="116"/>
      <c r="I2" s="85"/>
      <c r="J2" s="86"/>
      <c r="K2" s="87"/>
      <c r="L2" s="85"/>
      <c r="M2" s="85"/>
      <c r="N2" s="85"/>
      <c r="O2" s="85"/>
      <c r="P2" s="85"/>
      <c r="Q2" s="88"/>
      <c r="R2" s="88"/>
      <c r="S2" s="88"/>
      <c r="T2" s="85"/>
      <c r="U2" s="85"/>
      <c r="V2" s="85"/>
      <c r="W2" s="85"/>
      <c r="X2" s="85"/>
      <c r="Y2" s="85"/>
      <c r="Z2" s="82" t="s">
        <v>11</v>
      </c>
      <c r="AA2" s="83" t="s">
        <v>12</v>
      </c>
      <c r="AB2" s="83" t="s">
        <v>13</v>
      </c>
      <c r="AC2" s="83"/>
      <c r="AD2" s="84"/>
      <c r="AE2" s="132">
        <v>1</v>
      </c>
      <c r="AF2" s="134">
        <v>123.5</v>
      </c>
      <c r="AG2" s="85"/>
      <c r="AH2" s="85"/>
    </row>
    <row r="3" spans="1:37">
      <c r="A3" s="89" t="s">
        <v>14</v>
      </c>
      <c r="B3" s="85"/>
      <c r="C3" s="85"/>
      <c r="D3" s="85"/>
      <c r="E3" s="89" t="s">
        <v>172</v>
      </c>
      <c r="F3" s="85"/>
      <c r="G3" s="86"/>
      <c r="H3" s="85"/>
      <c r="I3" s="85"/>
      <c r="J3" s="86"/>
      <c r="K3" s="87"/>
      <c r="L3" s="85"/>
      <c r="M3" s="85"/>
      <c r="N3" s="85"/>
      <c r="O3" s="85"/>
      <c r="P3" s="85"/>
      <c r="Q3" s="88"/>
      <c r="R3" s="88"/>
      <c r="S3" s="88"/>
      <c r="T3" s="85"/>
      <c r="U3" s="85"/>
      <c r="V3" s="85"/>
      <c r="W3" s="85"/>
      <c r="X3" s="85"/>
      <c r="Y3" s="85"/>
      <c r="Z3" s="82" t="s">
        <v>15</v>
      </c>
      <c r="AA3" s="83" t="s">
        <v>16</v>
      </c>
      <c r="AB3" s="83" t="s">
        <v>13</v>
      </c>
      <c r="AC3" s="83" t="s">
        <v>17</v>
      </c>
      <c r="AD3" s="84" t="s">
        <v>18</v>
      </c>
      <c r="AE3" s="132">
        <v>2</v>
      </c>
      <c r="AF3" s="135">
        <v>123.46</v>
      </c>
      <c r="AG3" s="85"/>
      <c r="AH3" s="85"/>
    </row>
    <row r="4" spans="1:37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8"/>
      <c r="R4" s="88"/>
      <c r="S4" s="88"/>
      <c r="T4" s="85"/>
      <c r="U4" s="85"/>
      <c r="V4" s="85"/>
      <c r="W4" s="85"/>
      <c r="X4" s="85"/>
      <c r="Y4" s="85"/>
      <c r="Z4" s="82" t="s">
        <v>19</v>
      </c>
      <c r="AA4" s="83" t="s">
        <v>20</v>
      </c>
      <c r="AB4" s="83" t="s">
        <v>13</v>
      </c>
      <c r="AC4" s="83"/>
      <c r="AD4" s="84"/>
      <c r="AE4" s="132">
        <v>3</v>
      </c>
      <c r="AF4" s="136">
        <v>123.45699999999999</v>
      </c>
      <c r="AG4" s="85"/>
      <c r="AH4" s="85"/>
    </row>
    <row r="5" spans="1:37">
      <c r="A5" s="89" t="s">
        <v>117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8"/>
      <c r="R5" s="88"/>
      <c r="S5" s="88"/>
      <c r="T5" s="85"/>
      <c r="U5" s="85"/>
      <c r="V5" s="85"/>
      <c r="W5" s="85"/>
      <c r="X5" s="85"/>
      <c r="Y5" s="85"/>
      <c r="Z5" s="82" t="s">
        <v>21</v>
      </c>
      <c r="AA5" s="83" t="s">
        <v>16</v>
      </c>
      <c r="AB5" s="83" t="s">
        <v>13</v>
      </c>
      <c r="AC5" s="83" t="s">
        <v>17</v>
      </c>
      <c r="AD5" s="84" t="s">
        <v>18</v>
      </c>
      <c r="AE5" s="132">
        <v>4</v>
      </c>
      <c r="AF5" s="137">
        <v>123.4567</v>
      </c>
      <c r="AG5" s="85"/>
      <c r="AH5" s="85"/>
    </row>
    <row r="6" spans="1:37">
      <c r="A6" s="89" t="s">
        <v>118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8"/>
      <c r="R6" s="88"/>
      <c r="S6" s="88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132" t="s">
        <v>22</v>
      </c>
      <c r="AF6" s="135">
        <v>123.46</v>
      </c>
      <c r="AG6" s="85"/>
      <c r="AH6" s="85"/>
    </row>
    <row r="7" spans="1:37">
      <c r="A7" s="89" t="s">
        <v>119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8"/>
      <c r="R7" s="88"/>
      <c r="S7" s="88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</row>
    <row r="8" spans="1:37" ht="13.5">
      <c r="A8" s="85"/>
      <c r="B8" s="117"/>
      <c r="C8" s="116"/>
      <c r="D8" s="90" t="str">
        <f>CONCATENATE(AA2," ",AB2," ",AC2," ",AD2)</f>
        <v xml:space="preserve">Prehľad rozpočtových nákladov v EUR  </v>
      </c>
      <c r="E8" s="88"/>
      <c r="F8" s="85"/>
      <c r="G8" s="86"/>
      <c r="H8" s="86"/>
      <c r="I8" s="86"/>
      <c r="J8" s="86"/>
      <c r="K8" s="87"/>
      <c r="L8" s="87"/>
      <c r="M8" s="88"/>
      <c r="N8" s="88"/>
      <c r="O8" s="85"/>
      <c r="P8" s="85"/>
      <c r="Q8" s="88"/>
      <c r="R8" s="88"/>
      <c r="S8" s="88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</row>
    <row r="9" spans="1:37">
      <c r="A9" s="91" t="s">
        <v>23</v>
      </c>
      <c r="B9" s="91" t="s">
        <v>24</v>
      </c>
      <c r="C9" s="91" t="s">
        <v>25</v>
      </c>
      <c r="D9" s="91" t="s">
        <v>26</v>
      </c>
      <c r="E9" s="91" t="s">
        <v>27</v>
      </c>
      <c r="F9" s="91" t="s">
        <v>28</v>
      </c>
      <c r="G9" s="91" t="s">
        <v>29</v>
      </c>
      <c r="H9" s="91" t="s">
        <v>30</v>
      </c>
      <c r="I9" s="91" t="s">
        <v>31</v>
      </c>
      <c r="J9" s="91" t="s">
        <v>32</v>
      </c>
      <c r="K9" s="119" t="s">
        <v>33</v>
      </c>
      <c r="L9" s="120"/>
      <c r="M9" s="121" t="s">
        <v>34</v>
      </c>
      <c r="N9" s="120"/>
      <c r="O9" s="91" t="s">
        <v>3</v>
      </c>
      <c r="P9" s="122" t="s">
        <v>35</v>
      </c>
      <c r="Q9" s="91" t="s">
        <v>27</v>
      </c>
      <c r="R9" s="91" t="s">
        <v>27</v>
      </c>
      <c r="S9" s="122" t="s">
        <v>27</v>
      </c>
      <c r="T9" s="124" t="s">
        <v>36</v>
      </c>
      <c r="U9" s="125" t="s">
        <v>37</v>
      </c>
      <c r="V9" s="126" t="s">
        <v>38</v>
      </c>
      <c r="W9" s="91" t="s">
        <v>39</v>
      </c>
      <c r="X9" s="91" t="s">
        <v>40</v>
      </c>
      <c r="Y9" s="91" t="s">
        <v>41</v>
      </c>
      <c r="Z9" s="138" t="s">
        <v>42</v>
      </c>
      <c r="AA9" s="138" t="s">
        <v>43</v>
      </c>
      <c r="AB9" s="91" t="s">
        <v>38</v>
      </c>
      <c r="AC9" s="91" t="s">
        <v>44</v>
      </c>
      <c r="AD9" s="91" t="s">
        <v>45</v>
      </c>
      <c r="AE9" s="139" t="s">
        <v>46</v>
      </c>
      <c r="AF9" s="139" t="s">
        <v>47</v>
      </c>
      <c r="AG9" s="139" t="s">
        <v>27</v>
      </c>
      <c r="AH9" s="139" t="s">
        <v>48</v>
      </c>
      <c r="AJ9" s="85" t="s">
        <v>135</v>
      </c>
      <c r="AK9" s="85" t="s">
        <v>137</v>
      </c>
    </row>
    <row r="10" spans="1:37">
      <c r="A10" s="93" t="s">
        <v>49</v>
      </c>
      <c r="B10" s="93" t="s">
        <v>50</v>
      </c>
      <c r="C10" s="118"/>
      <c r="D10" s="93" t="s">
        <v>51</v>
      </c>
      <c r="E10" s="93" t="s">
        <v>52</v>
      </c>
      <c r="F10" s="93" t="s">
        <v>53</v>
      </c>
      <c r="G10" s="93" t="s">
        <v>54</v>
      </c>
      <c r="H10" s="93" t="s">
        <v>55</v>
      </c>
      <c r="I10" s="93" t="s">
        <v>56</v>
      </c>
      <c r="J10" s="93"/>
      <c r="K10" s="93" t="s">
        <v>29</v>
      </c>
      <c r="L10" s="93" t="s">
        <v>32</v>
      </c>
      <c r="M10" s="123" t="s">
        <v>29</v>
      </c>
      <c r="N10" s="93" t="s">
        <v>32</v>
      </c>
      <c r="O10" s="93" t="s">
        <v>57</v>
      </c>
      <c r="P10" s="123"/>
      <c r="Q10" s="93" t="s">
        <v>58</v>
      </c>
      <c r="R10" s="93" t="s">
        <v>59</v>
      </c>
      <c r="S10" s="123" t="s">
        <v>60</v>
      </c>
      <c r="T10" s="127" t="s">
        <v>61</v>
      </c>
      <c r="U10" s="128" t="s">
        <v>62</v>
      </c>
      <c r="V10" s="129" t="s">
        <v>63</v>
      </c>
      <c r="W10" s="130"/>
      <c r="X10" s="131"/>
      <c r="Y10" s="131"/>
      <c r="Z10" s="140" t="s">
        <v>64</v>
      </c>
      <c r="AA10" s="140" t="s">
        <v>49</v>
      </c>
      <c r="AB10" s="93" t="s">
        <v>65</v>
      </c>
      <c r="AC10" s="131"/>
      <c r="AD10" s="131"/>
      <c r="AE10" s="141"/>
      <c r="AF10" s="141"/>
      <c r="AG10" s="141"/>
      <c r="AH10" s="141"/>
      <c r="AJ10" s="85" t="s">
        <v>136</v>
      </c>
      <c r="AK10" s="85" t="s">
        <v>138</v>
      </c>
    </row>
    <row r="12" spans="1:37">
      <c r="B12" s="151" t="s">
        <v>139</v>
      </c>
    </row>
    <row r="13" spans="1:37">
      <c r="B13" s="108" t="s">
        <v>140</v>
      </c>
    </row>
    <row r="14" spans="1:37">
      <c r="A14" s="106">
        <v>1</v>
      </c>
      <c r="B14" s="107" t="s">
        <v>141</v>
      </c>
      <c r="C14" s="108" t="s">
        <v>142</v>
      </c>
      <c r="D14" s="109" t="s">
        <v>143</v>
      </c>
      <c r="E14" s="110">
        <v>4</v>
      </c>
      <c r="F14" s="111" t="s">
        <v>144</v>
      </c>
      <c r="H14" s="112">
        <f>ROUND(E14*G14,2)</f>
        <v>0</v>
      </c>
      <c r="J14" s="112">
        <f>ROUND(E14*G14,2)</f>
        <v>0</v>
      </c>
      <c r="L14" s="113">
        <f>E14*K14</f>
        <v>0</v>
      </c>
      <c r="N14" s="110">
        <f>E14*M14</f>
        <v>0</v>
      </c>
      <c r="O14" s="111">
        <v>23</v>
      </c>
      <c r="P14" s="111" t="s">
        <v>145</v>
      </c>
      <c r="V14" s="114" t="s">
        <v>105</v>
      </c>
      <c r="W14" s="115">
        <v>4</v>
      </c>
      <c r="X14" s="108" t="s">
        <v>146</v>
      </c>
      <c r="Y14" s="108" t="s">
        <v>142</v>
      </c>
      <c r="Z14" s="111" t="s">
        <v>147</v>
      </c>
      <c r="AB14" s="111">
        <v>7</v>
      </c>
      <c r="AJ14" s="85" t="s">
        <v>148</v>
      </c>
      <c r="AK14" s="85" t="s">
        <v>149</v>
      </c>
    </row>
    <row r="15" spans="1:37">
      <c r="A15" s="106">
        <v>2</v>
      </c>
      <c r="B15" s="107" t="s">
        <v>141</v>
      </c>
      <c r="C15" s="108" t="s">
        <v>150</v>
      </c>
      <c r="D15" s="109" t="s">
        <v>151</v>
      </c>
      <c r="E15" s="110">
        <v>3</v>
      </c>
      <c r="F15" s="111" t="s">
        <v>144</v>
      </c>
      <c r="H15" s="112">
        <f>ROUND(E15*G15,2)</f>
        <v>0</v>
      </c>
      <c r="J15" s="112">
        <f>ROUND(E15*G15,2)</f>
        <v>0</v>
      </c>
      <c r="L15" s="113">
        <f>E15*K15</f>
        <v>0</v>
      </c>
      <c r="N15" s="110">
        <f>E15*M15</f>
        <v>0</v>
      </c>
      <c r="O15" s="111">
        <v>23</v>
      </c>
      <c r="P15" s="111" t="s">
        <v>145</v>
      </c>
      <c r="V15" s="114" t="s">
        <v>105</v>
      </c>
      <c r="W15" s="115">
        <v>3</v>
      </c>
      <c r="X15" s="108" t="s">
        <v>152</v>
      </c>
      <c r="Y15" s="108" t="s">
        <v>150</v>
      </c>
      <c r="Z15" s="111" t="s">
        <v>147</v>
      </c>
      <c r="AB15" s="111">
        <v>7</v>
      </c>
      <c r="AJ15" s="85" t="s">
        <v>148</v>
      </c>
      <c r="AK15" s="85" t="s">
        <v>149</v>
      </c>
    </row>
    <row r="16" spans="1:37" ht="25.5">
      <c r="A16" s="106">
        <v>3</v>
      </c>
      <c r="B16" s="107" t="s">
        <v>153</v>
      </c>
      <c r="C16" s="108" t="s">
        <v>154</v>
      </c>
      <c r="D16" s="109" t="s">
        <v>155</v>
      </c>
      <c r="E16" s="110">
        <v>1</v>
      </c>
      <c r="F16" s="111" t="s">
        <v>156</v>
      </c>
      <c r="I16" s="112">
        <f>ROUND(E16*G16,2)</f>
        <v>0</v>
      </c>
      <c r="J16" s="112">
        <f>ROUND(E16*G16,2)</f>
        <v>0</v>
      </c>
      <c r="L16" s="113">
        <f>E16*K16</f>
        <v>0</v>
      </c>
      <c r="N16" s="110">
        <f>E16*M16</f>
        <v>0</v>
      </c>
      <c r="O16" s="111">
        <v>23</v>
      </c>
      <c r="P16" s="111" t="s">
        <v>145</v>
      </c>
      <c r="V16" s="114" t="s">
        <v>98</v>
      </c>
      <c r="X16" s="108" t="s">
        <v>154</v>
      </c>
      <c r="Y16" s="108" t="s">
        <v>154</v>
      </c>
      <c r="Z16" s="111" t="s">
        <v>157</v>
      </c>
      <c r="AA16" s="108" t="s">
        <v>145</v>
      </c>
      <c r="AB16" s="111">
        <v>8</v>
      </c>
      <c r="AJ16" s="85" t="s">
        <v>158</v>
      </c>
      <c r="AK16" s="85" t="s">
        <v>149</v>
      </c>
    </row>
    <row r="17" spans="1:37" ht="25.5">
      <c r="A17" s="106">
        <v>4</v>
      </c>
      <c r="B17" s="107" t="s">
        <v>153</v>
      </c>
      <c r="C17" s="108" t="s">
        <v>159</v>
      </c>
      <c r="D17" s="109" t="s">
        <v>160</v>
      </c>
      <c r="E17" s="110">
        <v>2</v>
      </c>
      <c r="F17" s="111" t="s">
        <v>156</v>
      </c>
      <c r="I17" s="112">
        <f>ROUND(E17*G17,2)</f>
        <v>0</v>
      </c>
      <c r="J17" s="112">
        <f>ROUND(E17*G17,2)</f>
        <v>0</v>
      </c>
      <c r="K17" s="113">
        <v>6.4999999999999997E-3</v>
      </c>
      <c r="L17" s="113">
        <f>E17*K17</f>
        <v>1.2999999999999999E-2</v>
      </c>
      <c r="N17" s="110">
        <f>E17*M17</f>
        <v>0</v>
      </c>
      <c r="O17" s="111">
        <v>23</v>
      </c>
      <c r="P17" s="111" t="s">
        <v>145</v>
      </c>
      <c r="V17" s="114" t="s">
        <v>98</v>
      </c>
      <c r="X17" s="108" t="s">
        <v>159</v>
      </c>
      <c r="Y17" s="108" t="s">
        <v>159</v>
      </c>
      <c r="Z17" s="111" t="s">
        <v>157</v>
      </c>
      <c r="AA17" s="108" t="s">
        <v>145</v>
      </c>
      <c r="AB17" s="111">
        <v>8</v>
      </c>
      <c r="AJ17" s="85" t="s">
        <v>158</v>
      </c>
      <c r="AK17" s="85" t="s">
        <v>149</v>
      </c>
    </row>
    <row r="18" spans="1:37" ht="25.5">
      <c r="A18" s="106">
        <v>5</v>
      </c>
      <c r="B18" s="107" t="s">
        <v>153</v>
      </c>
      <c r="C18" s="108" t="s">
        <v>161</v>
      </c>
      <c r="D18" s="109" t="s">
        <v>162</v>
      </c>
      <c r="E18" s="110">
        <v>6</v>
      </c>
      <c r="F18" s="111" t="s">
        <v>156</v>
      </c>
      <c r="I18" s="112">
        <f>ROUND(E18*G18,2)</f>
        <v>0</v>
      </c>
      <c r="J18" s="112">
        <f>ROUND(E18*G18,2)</f>
        <v>0</v>
      </c>
      <c r="L18" s="113">
        <f>E18*K18</f>
        <v>0</v>
      </c>
      <c r="N18" s="110">
        <f>E18*M18</f>
        <v>0</v>
      </c>
      <c r="O18" s="111">
        <v>23</v>
      </c>
      <c r="P18" s="111" t="s">
        <v>145</v>
      </c>
      <c r="V18" s="114" t="s">
        <v>98</v>
      </c>
      <c r="X18" s="108" t="s">
        <v>161</v>
      </c>
      <c r="Y18" s="108" t="s">
        <v>161</v>
      </c>
      <c r="Z18" s="111" t="s">
        <v>163</v>
      </c>
      <c r="AA18" s="108" t="s">
        <v>145</v>
      </c>
      <c r="AB18" s="111">
        <v>8</v>
      </c>
      <c r="AJ18" s="85" t="s">
        <v>158</v>
      </c>
      <c r="AK18" s="85" t="s">
        <v>149</v>
      </c>
    </row>
    <row r="19" spans="1:37">
      <c r="D19" s="153" t="s">
        <v>164</v>
      </c>
      <c r="E19" s="154">
        <f>J19</f>
        <v>0</v>
      </c>
      <c r="H19" s="154">
        <f>SUM(H12:H18)</f>
        <v>0</v>
      </c>
      <c r="I19" s="154">
        <f>SUM(I12:I18)</f>
        <v>0</v>
      </c>
      <c r="J19" s="154">
        <f>SUM(J12:J18)</f>
        <v>0</v>
      </c>
      <c r="L19" s="155">
        <f>SUM(L12:L18)</f>
        <v>1.2999999999999999E-2</v>
      </c>
      <c r="N19" s="156">
        <f>SUM(N12:N18)</f>
        <v>0</v>
      </c>
      <c r="W19" s="115">
        <f>SUM(W12:W18)</f>
        <v>7</v>
      </c>
    </row>
    <row r="21" spans="1:37">
      <c r="D21" s="153" t="s">
        <v>165</v>
      </c>
      <c r="E21" s="154">
        <f>J21</f>
        <v>0</v>
      </c>
      <c r="H21" s="154">
        <f>+H19</f>
        <v>0</v>
      </c>
      <c r="I21" s="154">
        <f>+I19</f>
        <v>0</v>
      </c>
      <c r="J21" s="154">
        <f>+J19</f>
        <v>0</v>
      </c>
      <c r="L21" s="155">
        <f>+L19</f>
        <v>1.2999999999999999E-2</v>
      </c>
      <c r="N21" s="156">
        <f>+N19</f>
        <v>0</v>
      </c>
      <c r="W21" s="115">
        <f>+W19</f>
        <v>7</v>
      </c>
    </row>
    <row r="23" spans="1:37">
      <c r="D23" s="157" t="s">
        <v>166</v>
      </c>
      <c r="E23" s="154">
        <f>J23</f>
        <v>0</v>
      </c>
      <c r="H23" s="154">
        <f>+H21</f>
        <v>0</v>
      </c>
      <c r="I23" s="154">
        <f>+I21</f>
        <v>0</v>
      </c>
      <c r="J23" s="154">
        <f>+J21</f>
        <v>0</v>
      </c>
      <c r="L23" s="155">
        <f>+L21</f>
        <v>1.2999999999999999E-2</v>
      </c>
      <c r="N23" s="156">
        <f>+N21</f>
        <v>0</v>
      </c>
      <c r="W23" s="115">
        <f>+W21</f>
        <v>7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showGridLines="0" workbookViewId="0">
      <pane ySplit="10" topLeftCell="A11" activePane="bottomLeft" state="frozen"/>
      <selection pane="bottomLeft" activeCell="D3" sqref="D3"/>
    </sheetView>
  </sheetViews>
  <sheetFormatPr defaultRowHeight="12.75"/>
  <cols>
    <col min="1" max="1" width="15.7109375" style="94" customWidth="1"/>
    <col min="2" max="3" width="45.7109375" style="94" customWidth="1"/>
    <col min="4" max="4" width="11.28515625" style="95" customWidth="1"/>
    <col min="5" max="16384" width="9.140625" style="85"/>
  </cols>
  <sheetData>
    <row r="1" spans="1:6">
      <c r="A1" s="96" t="s">
        <v>114</v>
      </c>
      <c r="B1" s="97"/>
      <c r="C1" s="97"/>
      <c r="D1" s="89" t="s">
        <v>168</v>
      </c>
    </row>
    <row r="2" spans="1:6">
      <c r="A2" s="96" t="s">
        <v>115</v>
      </c>
      <c r="B2" s="97"/>
      <c r="C2" s="97"/>
      <c r="D2" s="89" t="s">
        <v>116</v>
      </c>
    </row>
    <row r="3" spans="1:6">
      <c r="A3" s="96" t="s">
        <v>14</v>
      </c>
      <c r="B3" s="97"/>
      <c r="C3" s="97"/>
      <c r="D3" s="89" t="s">
        <v>172</v>
      </c>
    </row>
    <row r="4" spans="1:6">
      <c r="A4" s="97"/>
      <c r="B4" s="97"/>
      <c r="C4" s="97"/>
      <c r="D4" s="97"/>
    </row>
    <row r="5" spans="1:6">
      <c r="A5" s="96" t="s">
        <v>117</v>
      </c>
      <c r="B5" s="97"/>
      <c r="C5" s="97"/>
      <c r="D5" s="97"/>
    </row>
    <row r="6" spans="1:6">
      <c r="A6" s="96" t="s">
        <v>118</v>
      </c>
      <c r="B6" s="97"/>
      <c r="C6" s="97"/>
      <c r="D6" s="97"/>
    </row>
    <row r="7" spans="1:6">
      <c r="A7" s="96" t="s">
        <v>119</v>
      </c>
      <c r="B7" s="97"/>
      <c r="C7" s="97"/>
      <c r="D7" s="97"/>
    </row>
    <row r="8" spans="1:6">
      <c r="A8" s="85" t="s">
        <v>120</v>
      </c>
      <c r="B8" s="98"/>
      <c r="C8" s="99"/>
      <c r="D8" s="100"/>
    </row>
    <row r="9" spans="1:6">
      <c r="A9" s="101" t="s">
        <v>66</v>
      </c>
      <c r="B9" s="101" t="s">
        <v>67</v>
      </c>
      <c r="C9" s="101" t="s">
        <v>68</v>
      </c>
      <c r="D9" s="102" t="s">
        <v>69</v>
      </c>
      <c r="F9" s="85" t="s">
        <v>167</v>
      </c>
    </row>
    <row r="10" spans="1:6">
      <c r="A10" s="103"/>
      <c r="B10" s="103"/>
      <c r="C10" s="104"/>
      <c r="D10" s="105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6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E3" sqref="E3"/>
    </sheetView>
  </sheetViews>
  <sheetFormatPr defaultRowHeight="12.75"/>
  <cols>
    <col min="1" max="1" width="42.28515625" style="85" customWidth="1"/>
    <col min="2" max="4" width="9.7109375" style="86" customWidth="1"/>
    <col min="5" max="5" width="9.7109375" style="87" customWidth="1"/>
    <col min="6" max="6" width="8.7109375" style="88" customWidth="1"/>
    <col min="7" max="7" width="9.140625" style="88"/>
    <col min="8" max="23" width="9.140625" style="85"/>
    <col min="24" max="25" width="5.7109375" style="85" customWidth="1"/>
    <col min="26" max="26" width="6.5703125" style="85" customWidth="1"/>
    <col min="27" max="27" width="24.28515625" style="85" customWidth="1"/>
    <col min="28" max="28" width="4.28515625" style="85" customWidth="1"/>
    <col min="29" max="29" width="8.28515625" style="85" customWidth="1"/>
    <col min="30" max="30" width="8.7109375" style="85" customWidth="1"/>
    <col min="31" max="16384" width="9.140625" style="85"/>
  </cols>
  <sheetData>
    <row r="1" spans="1:30">
      <c r="A1" s="89" t="s">
        <v>114</v>
      </c>
      <c r="C1" s="85"/>
      <c r="E1" s="89" t="s">
        <v>168</v>
      </c>
      <c r="F1" s="85"/>
      <c r="G1" s="85"/>
      <c r="Z1" s="82" t="s">
        <v>4</v>
      </c>
      <c r="AA1" s="82" t="s">
        <v>5</v>
      </c>
      <c r="AB1" s="82" t="s">
        <v>6</v>
      </c>
      <c r="AC1" s="82" t="s">
        <v>7</v>
      </c>
      <c r="AD1" s="82" t="s">
        <v>8</v>
      </c>
    </row>
    <row r="2" spans="1:30">
      <c r="A2" s="89" t="s">
        <v>115</v>
      </c>
      <c r="C2" s="85"/>
      <c r="E2" s="89" t="s">
        <v>116</v>
      </c>
      <c r="F2" s="85"/>
      <c r="G2" s="85"/>
      <c r="Z2" s="82" t="s">
        <v>11</v>
      </c>
      <c r="AA2" s="83" t="s">
        <v>70</v>
      </c>
      <c r="AB2" s="83" t="s">
        <v>13</v>
      </c>
      <c r="AC2" s="83"/>
      <c r="AD2" s="84"/>
    </row>
    <row r="3" spans="1:30">
      <c r="A3" s="89" t="s">
        <v>14</v>
      </c>
      <c r="C3" s="85"/>
      <c r="E3" s="89" t="s">
        <v>172</v>
      </c>
      <c r="F3" s="85"/>
      <c r="G3" s="85"/>
      <c r="Z3" s="82" t="s">
        <v>15</v>
      </c>
      <c r="AA3" s="83" t="s">
        <v>71</v>
      </c>
      <c r="AB3" s="83" t="s">
        <v>13</v>
      </c>
      <c r="AC3" s="83" t="s">
        <v>17</v>
      </c>
      <c r="AD3" s="84" t="s">
        <v>18</v>
      </c>
    </row>
    <row r="4" spans="1:30">
      <c r="B4" s="85"/>
      <c r="C4" s="85"/>
      <c r="D4" s="85"/>
      <c r="E4" s="85"/>
      <c r="F4" s="85"/>
      <c r="G4" s="85"/>
      <c r="Z4" s="82" t="s">
        <v>19</v>
      </c>
      <c r="AA4" s="83" t="s">
        <v>72</v>
      </c>
      <c r="AB4" s="83" t="s">
        <v>13</v>
      </c>
      <c r="AC4" s="83"/>
      <c r="AD4" s="84"/>
    </row>
    <row r="5" spans="1:30">
      <c r="A5" s="89" t="s">
        <v>117</v>
      </c>
      <c r="B5" s="85"/>
      <c r="C5" s="85"/>
      <c r="D5" s="85"/>
      <c r="E5" s="85"/>
      <c r="F5" s="85"/>
      <c r="G5" s="85"/>
      <c r="Z5" s="82" t="s">
        <v>21</v>
      </c>
      <c r="AA5" s="83" t="s">
        <v>71</v>
      </c>
      <c r="AB5" s="83" t="s">
        <v>13</v>
      </c>
      <c r="AC5" s="83" t="s">
        <v>17</v>
      </c>
      <c r="AD5" s="84" t="s">
        <v>18</v>
      </c>
    </row>
    <row r="6" spans="1:30">
      <c r="A6" s="89" t="s">
        <v>118</v>
      </c>
      <c r="B6" s="85"/>
      <c r="C6" s="85"/>
      <c r="D6" s="85"/>
      <c r="E6" s="85"/>
      <c r="F6" s="85"/>
      <c r="G6" s="85"/>
    </row>
    <row r="7" spans="1:30">
      <c r="A7" s="89" t="s">
        <v>119</v>
      </c>
      <c r="B7" s="85"/>
      <c r="C7" s="85"/>
      <c r="D7" s="85"/>
      <c r="E7" s="85"/>
      <c r="F7" s="85"/>
      <c r="G7" s="85"/>
    </row>
    <row r="8" spans="1:30" ht="13.5">
      <c r="B8" s="90" t="str">
        <f>CONCATENATE(AA2," ",AB2," ",AC2," ",AD2)</f>
        <v xml:space="preserve">Rekapitulácia rozpočtu v EUR  </v>
      </c>
      <c r="G8" s="85"/>
    </row>
    <row r="9" spans="1:30">
      <c r="A9" s="91" t="s">
        <v>73</v>
      </c>
      <c r="B9" s="91" t="s">
        <v>30</v>
      </c>
      <c r="C9" s="91" t="s">
        <v>31</v>
      </c>
      <c r="D9" s="91" t="s">
        <v>32</v>
      </c>
      <c r="E9" s="92" t="s">
        <v>74</v>
      </c>
      <c r="F9" s="92" t="s">
        <v>34</v>
      </c>
      <c r="G9" s="92" t="s">
        <v>39</v>
      </c>
    </row>
    <row r="10" spans="1:30">
      <c r="A10" s="93"/>
      <c r="B10" s="93"/>
      <c r="C10" s="93" t="s">
        <v>56</v>
      </c>
      <c r="D10" s="93"/>
      <c r="E10" s="93" t="s">
        <v>32</v>
      </c>
      <c r="F10" s="93" t="s">
        <v>32</v>
      </c>
      <c r="G10" s="93" t="s">
        <v>32</v>
      </c>
    </row>
    <row r="12" spans="1:30">
      <c r="A12" s="85" t="s">
        <v>140</v>
      </c>
      <c r="B12" s="86">
        <f>Prehlad!H19</f>
        <v>0</v>
      </c>
      <c r="C12" s="86">
        <f>Prehlad!I19</f>
        <v>0</v>
      </c>
      <c r="D12" s="86">
        <f>Prehlad!J19</f>
        <v>0</v>
      </c>
      <c r="E12" s="87">
        <f>Prehlad!L19</f>
        <v>1.2999999999999999E-2</v>
      </c>
      <c r="F12" s="88">
        <f>Prehlad!N19</f>
        <v>0</v>
      </c>
      <c r="G12" s="88">
        <f>Prehlad!W19</f>
        <v>7</v>
      </c>
    </row>
    <row r="13" spans="1:30">
      <c r="A13" s="85" t="s">
        <v>165</v>
      </c>
      <c r="B13" s="86">
        <f>Prehlad!H21</f>
        <v>0</v>
      </c>
      <c r="C13" s="86">
        <f>Prehlad!I21</f>
        <v>0</v>
      </c>
      <c r="D13" s="86">
        <f>Prehlad!J21</f>
        <v>0</v>
      </c>
      <c r="E13" s="87">
        <f>Prehlad!L21</f>
        <v>1.2999999999999999E-2</v>
      </c>
      <c r="F13" s="88">
        <f>Prehlad!N21</f>
        <v>0</v>
      </c>
      <c r="G13" s="88">
        <f>Prehlad!W21</f>
        <v>7</v>
      </c>
    </row>
    <row r="16" spans="1:30">
      <c r="A16" s="85" t="s">
        <v>166</v>
      </c>
      <c r="B16" s="86">
        <f>Prehlad!H23</f>
        <v>0</v>
      </c>
      <c r="C16" s="86">
        <f>Prehlad!I23</f>
        <v>0</v>
      </c>
      <c r="D16" s="86">
        <f>Prehlad!J23</f>
        <v>0</v>
      </c>
      <c r="E16" s="87">
        <f>Prehlad!L23</f>
        <v>1.2999999999999999E-2</v>
      </c>
      <c r="F16" s="88">
        <f>Prehlad!N23</f>
        <v>0</v>
      </c>
      <c r="G16" s="88">
        <f>Prehlad!W23</f>
        <v>7</v>
      </c>
    </row>
  </sheetData>
  <printOptions horizontalCentered="1"/>
  <pageMargins left="0.19652800000000001" right="0.19652800000000001" top="0.629861" bottom="0.59027799999999997" header="0.51180599999999998" footer="0.35416700000000001"/>
  <pageSetup paperSize="9" fitToWidth="0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D43"/>
  <sheetViews>
    <sheetView showGridLines="0" showZeros="0" tabSelected="1" workbookViewId="0">
      <selection activeCell="J5" sqref="J5"/>
    </sheetView>
  </sheetViews>
  <sheetFormatPr defaultRowHeight="12.7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17.7109375" style="1" customWidth="1"/>
    <col min="9" max="9" width="8.7109375" style="1" customWidth="1"/>
    <col min="10" max="10" width="14" style="1" customWidth="1"/>
    <col min="11" max="11" width="2.28515625" style="1" customWidth="1"/>
    <col min="12" max="12" width="6.85546875" style="1" customWidth="1"/>
    <col min="13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6384" width="9.140625" style="1"/>
  </cols>
  <sheetData>
    <row r="1" spans="2:30" ht="28.5" customHeight="1">
      <c r="B1" s="2"/>
      <c r="C1" s="2"/>
      <c r="D1" s="2"/>
      <c r="F1" s="3" t="str">
        <f>CONCATENATE(AA2," ",AB2," ",AC2," ",AD2)</f>
        <v xml:space="preserve">Krycí list rozpočtu v EUR  </v>
      </c>
      <c r="G1" s="2"/>
      <c r="H1" s="2"/>
      <c r="I1" s="2"/>
      <c r="J1" s="2"/>
      <c r="Z1" s="82" t="s">
        <v>4</v>
      </c>
      <c r="AA1" s="82" t="s">
        <v>5</v>
      </c>
      <c r="AB1" s="82" t="s">
        <v>6</v>
      </c>
      <c r="AC1" s="82" t="s">
        <v>7</v>
      </c>
      <c r="AD1" s="82" t="s">
        <v>8</v>
      </c>
    </row>
    <row r="2" spans="2:30" ht="18" customHeight="1">
      <c r="B2" s="4"/>
      <c r="C2" s="5" t="s">
        <v>117</v>
      </c>
      <c r="D2" s="5"/>
      <c r="E2" s="5"/>
      <c r="F2" s="5"/>
      <c r="G2" s="6" t="s">
        <v>75</v>
      </c>
      <c r="H2" s="5" t="s">
        <v>121</v>
      </c>
      <c r="I2" s="5"/>
      <c r="J2" s="65"/>
      <c r="Z2" s="82" t="s">
        <v>11</v>
      </c>
      <c r="AA2" s="83" t="s">
        <v>76</v>
      </c>
      <c r="AB2" s="83" t="s">
        <v>13</v>
      </c>
      <c r="AC2" s="83"/>
      <c r="AD2" s="84"/>
    </row>
    <row r="3" spans="2:30" ht="18" customHeight="1">
      <c r="B3" s="7"/>
      <c r="C3" s="8" t="s">
        <v>118</v>
      </c>
      <c r="D3" s="8"/>
      <c r="E3" s="8"/>
      <c r="F3" s="8"/>
      <c r="G3" s="9" t="s">
        <v>122</v>
      </c>
      <c r="H3" s="8"/>
      <c r="I3" s="8"/>
      <c r="J3" s="66"/>
      <c r="Z3" s="82" t="s">
        <v>15</v>
      </c>
      <c r="AA3" s="83" t="s">
        <v>77</v>
      </c>
      <c r="AB3" s="83" t="s">
        <v>13</v>
      </c>
      <c r="AC3" s="83" t="s">
        <v>17</v>
      </c>
      <c r="AD3" s="84" t="s">
        <v>18</v>
      </c>
    </row>
    <row r="4" spans="2:30" ht="18" customHeight="1">
      <c r="B4" s="10"/>
      <c r="C4" s="11" t="s">
        <v>119</v>
      </c>
      <c r="D4" s="11"/>
      <c r="E4" s="11"/>
      <c r="F4" s="11"/>
      <c r="G4" s="12"/>
      <c r="H4" s="11"/>
      <c r="I4" s="11"/>
      <c r="J4" s="67"/>
      <c r="Z4" s="82" t="s">
        <v>19</v>
      </c>
      <c r="AA4" s="83" t="s">
        <v>78</v>
      </c>
      <c r="AB4" s="83" t="s">
        <v>13</v>
      </c>
      <c r="AC4" s="83"/>
      <c r="AD4" s="84"/>
    </row>
    <row r="5" spans="2:30" ht="18" customHeight="1">
      <c r="B5" s="13"/>
      <c r="C5" s="14" t="s">
        <v>79</v>
      </c>
      <c r="D5" s="14"/>
      <c r="E5" s="14" t="s">
        <v>80</v>
      </c>
      <c r="F5" s="15"/>
      <c r="G5" s="15" t="s">
        <v>169</v>
      </c>
      <c r="H5" s="14"/>
      <c r="I5" s="15" t="s">
        <v>171</v>
      </c>
      <c r="J5" s="68"/>
      <c r="Z5" s="82" t="s">
        <v>21</v>
      </c>
      <c r="AA5" s="83" t="s">
        <v>77</v>
      </c>
      <c r="AB5" s="83" t="s">
        <v>13</v>
      </c>
      <c r="AC5" s="83" t="s">
        <v>17</v>
      </c>
      <c r="AD5" s="84" t="s">
        <v>18</v>
      </c>
    </row>
    <row r="6" spans="2:30" ht="18" customHeight="1">
      <c r="B6" s="4"/>
      <c r="C6" s="5" t="s">
        <v>1</v>
      </c>
      <c r="D6" s="5" t="s">
        <v>123</v>
      </c>
      <c r="E6" s="5"/>
      <c r="F6" s="5"/>
      <c r="G6" s="5" t="s">
        <v>81</v>
      </c>
      <c r="H6" s="5"/>
      <c r="I6" s="5"/>
      <c r="J6" s="65"/>
    </row>
    <row r="7" spans="2:30" ht="18" customHeight="1">
      <c r="B7" s="16"/>
      <c r="C7" s="17"/>
      <c r="D7" s="18"/>
      <c r="E7" s="18"/>
      <c r="F7" s="18"/>
      <c r="G7" s="18" t="s">
        <v>82</v>
      </c>
      <c r="H7" s="18"/>
      <c r="I7" s="18"/>
      <c r="J7" s="69"/>
    </row>
    <row r="8" spans="2:30" ht="18" customHeight="1">
      <c r="B8" s="7"/>
      <c r="C8" s="8" t="s">
        <v>0</v>
      </c>
      <c r="D8" s="8"/>
      <c r="E8" s="8"/>
      <c r="F8" s="8"/>
      <c r="G8" s="8" t="s">
        <v>81</v>
      </c>
      <c r="H8" s="8"/>
      <c r="I8" s="8"/>
      <c r="J8" s="66"/>
    </row>
    <row r="9" spans="2:30" ht="18" customHeight="1">
      <c r="B9" s="10"/>
      <c r="C9" s="12"/>
      <c r="D9" s="11"/>
      <c r="E9" s="11"/>
      <c r="F9" s="11"/>
      <c r="G9" s="18" t="s">
        <v>82</v>
      </c>
      <c r="H9" s="11"/>
      <c r="I9" s="11"/>
      <c r="J9" s="67"/>
    </row>
    <row r="10" spans="2:30" ht="18" customHeight="1">
      <c r="B10" s="7"/>
      <c r="C10" s="8" t="s">
        <v>83</v>
      </c>
      <c r="D10" s="8" t="s">
        <v>124</v>
      </c>
      <c r="E10" s="8"/>
      <c r="F10" s="8"/>
      <c r="G10" s="8" t="s">
        <v>81</v>
      </c>
      <c r="H10" s="8"/>
      <c r="I10" s="8"/>
      <c r="J10" s="66"/>
    </row>
    <row r="11" spans="2:30" ht="18" customHeight="1">
      <c r="B11" s="19"/>
      <c r="C11" s="20"/>
      <c r="D11" s="20"/>
      <c r="E11" s="20"/>
      <c r="F11" s="20"/>
      <c r="G11" s="20" t="s">
        <v>82</v>
      </c>
      <c r="H11" s="20"/>
      <c r="I11" s="20"/>
      <c r="J11" s="70"/>
    </row>
    <row r="12" spans="2:30" ht="18" customHeight="1">
      <c r="B12" s="21"/>
      <c r="C12" s="5"/>
      <c r="D12" s="5"/>
      <c r="E12" s="5"/>
      <c r="F12" s="22">
        <f>IF(B12&lt;&gt;0,ROUND($J$31/B12,0),0)</f>
        <v>0</v>
      </c>
      <c r="G12" s="6"/>
      <c r="H12" s="5"/>
      <c r="I12" s="5"/>
      <c r="J12" s="71">
        <f>IF(G12&lt;&gt;0,ROUND($J$31/G12,0),0)</f>
        <v>0</v>
      </c>
    </row>
    <row r="13" spans="2:30" ht="18" customHeight="1">
      <c r="B13" s="23"/>
      <c r="C13" s="18"/>
      <c r="D13" s="18"/>
      <c r="E13" s="18"/>
      <c r="F13" s="24">
        <f>IF(B13&lt;&gt;0,ROUND($J$31/B13,0),0)</f>
        <v>0</v>
      </c>
      <c r="G13" s="17"/>
      <c r="H13" s="18"/>
      <c r="I13" s="18"/>
      <c r="J13" s="72">
        <f>IF(G13&lt;&gt;0,ROUND($J$31/G13,0),0)</f>
        <v>0</v>
      </c>
    </row>
    <row r="14" spans="2:30" ht="18" customHeight="1">
      <c r="B14" s="25"/>
      <c r="C14" s="20"/>
      <c r="D14" s="20"/>
      <c r="E14" s="20"/>
      <c r="F14" s="26">
        <f>IF(B14&lt;&gt;0,ROUND($J$31/B14,0),0)</f>
        <v>0</v>
      </c>
      <c r="G14" s="27"/>
      <c r="H14" s="20"/>
      <c r="I14" s="20"/>
      <c r="J14" s="73">
        <f>IF(G14&lt;&gt;0,ROUND($J$31/G14,0),0)</f>
        <v>0</v>
      </c>
    </row>
    <row r="15" spans="2:30" ht="18" customHeight="1">
      <c r="B15" s="28" t="s">
        <v>84</v>
      </c>
      <c r="C15" s="29" t="s">
        <v>85</v>
      </c>
      <c r="D15" s="30" t="s">
        <v>30</v>
      </c>
      <c r="E15" s="30" t="s">
        <v>86</v>
      </c>
      <c r="F15" s="31" t="s">
        <v>87</v>
      </c>
      <c r="G15" s="28" t="s">
        <v>88</v>
      </c>
      <c r="H15" s="32" t="s">
        <v>89</v>
      </c>
      <c r="I15" s="43"/>
      <c r="J15" s="44"/>
    </row>
    <row r="16" spans="2:30" ht="18" customHeight="1">
      <c r="B16" s="33">
        <v>1</v>
      </c>
      <c r="C16" s="34" t="s">
        <v>90</v>
      </c>
      <c r="D16" s="142"/>
      <c r="E16" s="142"/>
      <c r="F16" s="143"/>
      <c r="G16" s="33">
        <v>6</v>
      </c>
      <c r="H16" s="35" t="s">
        <v>125</v>
      </c>
      <c r="I16" s="74"/>
      <c r="J16" s="143">
        <v>0</v>
      </c>
    </row>
    <row r="17" spans="2:10" ht="18" customHeight="1">
      <c r="B17" s="36">
        <v>2</v>
      </c>
      <c r="C17" s="37" t="s">
        <v>91</v>
      </c>
      <c r="D17" s="144"/>
      <c r="E17" s="144"/>
      <c r="F17" s="143"/>
      <c r="G17" s="36">
        <v>7</v>
      </c>
      <c r="H17" s="38" t="s">
        <v>126</v>
      </c>
      <c r="I17" s="8"/>
      <c r="J17" s="145">
        <v>0</v>
      </c>
    </row>
    <row r="18" spans="2:10" ht="18" customHeight="1">
      <c r="B18" s="36">
        <v>3</v>
      </c>
      <c r="C18" s="37" t="s">
        <v>92</v>
      </c>
      <c r="D18" s="144"/>
      <c r="E18" s="144"/>
      <c r="F18" s="143"/>
      <c r="G18" s="36">
        <v>8</v>
      </c>
      <c r="H18" s="38" t="s">
        <v>127</v>
      </c>
      <c r="I18" s="8"/>
      <c r="J18" s="145">
        <v>0</v>
      </c>
    </row>
    <row r="19" spans="2:10" ht="18" customHeight="1">
      <c r="B19" s="36">
        <v>4</v>
      </c>
      <c r="C19" s="37" t="s">
        <v>93</v>
      </c>
      <c r="D19" s="144"/>
      <c r="E19" s="144"/>
      <c r="F19" s="146"/>
      <c r="G19" s="36">
        <v>9</v>
      </c>
      <c r="H19" s="38" t="s">
        <v>2</v>
      </c>
      <c r="I19" s="8"/>
      <c r="J19" s="145">
        <v>0</v>
      </c>
    </row>
    <row r="20" spans="2:10" ht="18" customHeight="1">
      <c r="B20" s="39">
        <v>5</v>
      </c>
      <c r="C20" s="40" t="s">
        <v>94</v>
      </c>
      <c r="D20" s="147"/>
      <c r="E20" s="148"/>
      <c r="F20" s="149"/>
      <c r="G20" s="41">
        <v>10</v>
      </c>
      <c r="I20" s="75" t="s">
        <v>95</v>
      </c>
      <c r="J20" s="149">
        <f>SUM(J16:J19)</f>
        <v>0</v>
      </c>
    </row>
    <row r="21" spans="2:10" ht="18" customHeight="1">
      <c r="B21" s="28" t="s">
        <v>96</v>
      </c>
      <c r="C21" s="42"/>
      <c r="D21" s="43" t="s">
        <v>97</v>
      </c>
      <c r="E21" s="43"/>
      <c r="F21" s="44"/>
      <c r="G21" s="28" t="s">
        <v>98</v>
      </c>
      <c r="H21" s="32" t="s">
        <v>99</v>
      </c>
      <c r="I21" s="43"/>
      <c r="J21" s="44"/>
    </row>
    <row r="22" spans="2:10" ht="18" customHeight="1">
      <c r="B22" s="33">
        <v>11</v>
      </c>
      <c r="C22" s="35" t="s">
        <v>128</v>
      </c>
      <c r="D22" s="45"/>
      <c r="E22" s="46">
        <v>0</v>
      </c>
      <c r="F22" s="143">
        <f>ROUND(((D16+E16+D17+E17+D18)*E22),2)</f>
        <v>0</v>
      </c>
      <c r="G22" s="36">
        <v>16</v>
      </c>
      <c r="H22" s="38" t="s">
        <v>100</v>
      </c>
      <c r="I22" s="76"/>
      <c r="J22" s="145">
        <v>0</v>
      </c>
    </row>
    <row r="23" spans="2:10" ht="18" customHeight="1">
      <c r="B23" s="36">
        <v>12</v>
      </c>
      <c r="C23" s="38" t="s">
        <v>129</v>
      </c>
      <c r="D23" s="47"/>
      <c r="E23" s="48">
        <v>0</v>
      </c>
      <c r="F23" s="145">
        <f>ROUND(((D16+E16+D17+E17+D18)*E23),2)</f>
        <v>0</v>
      </c>
      <c r="G23" s="36">
        <v>17</v>
      </c>
      <c r="H23" s="38" t="s">
        <v>131</v>
      </c>
      <c r="I23" s="76"/>
      <c r="J23" s="145">
        <v>0</v>
      </c>
    </row>
    <row r="24" spans="2:10" ht="18" customHeight="1">
      <c r="B24" s="36">
        <v>13</v>
      </c>
      <c r="C24" s="38" t="s">
        <v>130</v>
      </c>
      <c r="D24" s="47"/>
      <c r="E24" s="48">
        <v>0</v>
      </c>
      <c r="F24" s="145">
        <f>ROUND(((D16+E16+D17+E17+D18)*E24),2)</f>
        <v>0</v>
      </c>
      <c r="G24" s="36">
        <v>18</v>
      </c>
      <c r="H24" s="38" t="s">
        <v>132</v>
      </c>
      <c r="I24" s="76"/>
      <c r="J24" s="145">
        <v>0</v>
      </c>
    </row>
    <row r="25" spans="2:10" ht="18" customHeight="1">
      <c r="B25" s="36">
        <v>14</v>
      </c>
      <c r="C25" s="38" t="s">
        <v>2</v>
      </c>
      <c r="D25" s="47"/>
      <c r="E25" s="48">
        <v>0</v>
      </c>
      <c r="F25" s="145">
        <f>ROUND(((D16+E16+D17+E17+D18+E18)*E25),2)</f>
        <v>0</v>
      </c>
      <c r="G25" s="36">
        <v>19</v>
      </c>
      <c r="H25" s="38" t="s">
        <v>2</v>
      </c>
      <c r="I25" s="76"/>
      <c r="J25" s="145">
        <v>0</v>
      </c>
    </row>
    <row r="26" spans="2:10" ht="18" customHeight="1">
      <c r="B26" s="39">
        <v>15</v>
      </c>
      <c r="C26" s="49"/>
      <c r="D26" s="50"/>
      <c r="E26" s="50" t="s">
        <v>101</v>
      </c>
      <c r="F26" s="149">
        <f>SUM(F22:F25)</f>
        <v>0</v>
      </c>
      <c r="G26" s="39">
        <v>20</v>
      </c>
      <c r="H26" s="49"/>
      <c r="I26" s="50" t="s">
        <v>102</v>
      </c>
      <c r="J26" s="149">
        <f>SUM(J22:J25)</f>
        <v>0</v>
      </c>
    </row>
    <row r="27" spans="2:10" ht="18" customHeight="1">
      <c r="B27" s="51"/>
      <c r="C27" s="52" t="s">
        <v>103</v>
      </c>
      <c r="D27" s="53"/>
      <c r="E27" s="54" t="s">
        <v>104</v>
      </c>
      <c r="F27" s="55"/>
      <c r="G27" s="28" t="s">
        <v>105</v>
      </c>
      <c r="H27" s="32" t="s">
        <v>106</v>
      </c>
      <c r="I27" s="43"/>
      <c r="J27" s="44"/>
    </row>
    <row r="28" spans="2:10" ht="18" customHeight="1">
      <c r="B28" s="56"/>
      <c r="C28" s="57"/>
      <c r="D28" s="2"/>
      <c r="E28" s="58"/>
      <c r="F28" s="55"/>
      <c r="G28" s="33">
        <v>21</v>
      </c>
      <c r="H28" s="35"/>
      <c r="I28" s="77" t="s">
        <v>107</v>
      </c>
      <c r="J28" s="143">
        <f>ROUND(F20,2)+J20+F26+J26</f>
        <v>0</v>
      </c>
    </row>
    <row r="29" spans="2:10" ht="18" customHeight="1">
      <c r="B29" s="56"/>
      <c r="C29" s="2" t="s">
        <v>108</v>
      </c>
      <c r="D29" s="2"/>
      <c r="E29" s="59"/>
      <c r="F29" s="55"/>
      <c r="G29" s="36">
        <v>22</v>
      </c>
      <c r="H29" s="38" t="s">
        <v>170</v>
      </c>
      <c r="I29" s="150">
        <f>J28-I30</f>
        <v>0</v>
      </c>
      <c r="J29" s="145">
        <f>ROUND((I29*23)/100,2)</f>
        <v>0</v>
      </c>
    </row>
    <row r="30" spans="2:10" ht="18" customHeight="1">
      <c r="B30" s="7"/>
      <c r="C30" s="8" t="s">
        <v>109</v>
      </c>
      <c r="D30" s="8"/>
      <c r="E30" s="59"/>
      <c r="F30" s="55"/>
      <c r="G30" s="36">
        <v>23</v>
      </c>
      <c r="H30" s="38" t="s">
        <v>133</v>
      </c>
      <c r="I30" s="150">
        <f>SUMIF(Prehlad!O11:O9999,0,Prehlad!J11:J9999)</f>
        <v>0</v>
      </c>
      <c r="J30" s="145">
        <f>ROUND((I30*0)/100,1)</f>
        <v>0</v>
      </c>
    </row>
    <row r="31" spans="2:10" ht="18" customHeight="1">
      <c r="B31" s="56"/>
      <c r="C31" s="2"/>
      <c r="D31" s="2"/>
      <c r="E31" s="59"/>
      <c r="F31" s="55"/>
      <c r="G31" s="39">
        <v>24</v>
      </c>
      <c r="H31" s="49"/>
      <c r="I31" s="50" t="s">
        <v>110</v>
      </c>
      <c r="J31" s="149">
        <f>SUM(J28:J30)</f>
        <v>0</v>
      </c>
    </row>
    <row r="32" spans="2:10" ht="18" customHeight="1">
      <c r="B32" s="51"/>
      <c r="C32" s="2"/>
      <c r="D32" s="55"/>
      <c r="E32" s="60"/>
      <c r="F32" s="55"/>
      <c r="G32" s="61" t="s">
        <v>111</v>
      </c>
      <c r="H32" s="62" t="s">
        <v>134</v>
      </c>
      <c r="I32" s="78"/>
      <c r="J32" s="79">
        <v>0</v>
      </c>
    </row>
    <row r="33" spans="2:10" ht="18" customHeight="1">
      <c r="B33" s="63"/>
      <c r="C33" s="64"/>
      <c r="D33" s="52" t="s">
        <v>112</v>
      </c>
      <c r="E33" s="64"/>
      <c r="F33" s="64"/>
      <c r="G33" s="64"/>
      <c r="H33" s="64" t="s">
        <v>113</v>
      </c>
      <c r="I33" s="64"/>
      <c r="J33" s="80"/>
    </row>
    <row r="34" spans="2:10" ht="18" customHeight="1">
      <c r="B34" s="56"/>
      <c r="C34" s="57"/>
      <c r="D34" s="2"/>
      <c r="E34" s="2"/>
      <c r="F34" s="57"/>
      <c r="G34" s="2"/>
      <c r="H34" s="2"/>
      <c r="I34" s="2"/>
      <c r="J34" s="81"/>
    </row>
    <row r="35" spans="2:10" ht="18" customHeight="1">
      <c r="B35" s="56"/>
      <c r="C35" s="2" t="s">
        <v>108</v>
      </c>
      <c r="D35" s="2"/>
      <c r="E35" s="2"/>
      <c r="F35" s="57"/>
      <c r="G35" s="2" t="s">
        <v>108</v>
      </c>
      <c r="H35" s="2"/>
      <c r="I35" s="2"/>
      <c r="J35" s="81"/>
    </row>
    <row r="36" spans="2:10" ht="18" customHeight="1">
      <c r="B36" s="7"/>
      <c r="C36" s="8" t="s">
        <v>109</v>
      </c>
      <c r="D36" s="8"/>
      <c r="E36" s="8"/>
      <c r="F36" s="9"/>
      <c r="G36" s="8" t="s">
        <v>109</v>
      </c>
      <c r="H36" s="8"/>
      <c r="I36" s="8"/>
      <c r="J36" s="66"/>
    </row>
    <row r="37" spans="2:10" ht="18" customHeight="1">
      <c r="B37" s="56"/>
      <c r="C37" s="2" t="s">
        <v>104</v>
      </c>
      <c r="D37" s="2"/>
      <c r="E37" s="2"/>
      <c r="F37" s="57"/>
      <c r="G37" s="2" t="s">
        <v>104</v>
      </c>
      <c r="H37" s="2"/>
      <c r="I37" s="2"/>
      <c r="J37" s="81"/>
    </row>
    <row r="38" spans="2:10" ht="18" customHeight="1">
      <c r="B38" s="56"/>
      <c r="C38" s="2"/>
      <c r="D38" s="2"/>
      <c r="E38" s="2"/>
      <c r="F38" s="2"/>
      <c r="G38" s="2"/>
      <c r="H38" s="2"/>
      <c r="I38" s="2"/>
      <c r="J38" s="81"/>
    </row>
    <row r="39" spans="2:10" ht="18" customHeight="1">
      <c r="B39" s="56"/>
      <c r="C39" s="2"/>
      <c r="D39" s="2"/>
      <c r="E39" s="2"/>
      <c r="F39" s="2"/>
      <c r="G39" s="2"/>
      <c r="H39" s="2"/>
      <c r="I39" s="2"/>
      <c r="J39" s="81"/>
    </row>
    <row r="40" spans="2:10" ht="18" customHeight="1">
      <c r="B40" s="56"/>
      <c r="C40" s="2"/>
      <c r="D40" s="2"/>
      <c r="E40" s="2"/>
      <c r="F40" s="2"/>
      <c r="G40" s="2"/>
      <c r="H40" s="2"/>
      <c r="I40" s="2"/>
      <c r="J40" s="81"/>
    </row>
    <row r="41" spans="2:10" ht="18" customHeight="1">
      <c r="B41" s="19"/>
      <c r="C41" s="20"/>
      <c r="D41" s="20"/>
      <c r="E41" s="20"/>
      <c r="F41" s="20"/>
      <c r="G41" s="20"/>
      <c r="H41" s="20"/>
      <c r="I41" s="20"/>
      <c r="J41" s="70"/>
    </row>
    <row r="42" spans="2:10" ht="14.25" customHeight="1"/>
    <row r="43" spans="2:10" ht="2.25" customHeight="1"/>
  </sheetData>
  <printOptions horizontalCentered="1" verticalCentered="1"/>
  <pageMargins left="0.23888899999999999" right="0.26874999999999999" top="0.35416700000000001" bottom="0.432639" header="0.31388899999999997" footer="0.35416700000000001"/>
  <pageSetup paperSize="9" fitToWidth="0"/>
  <drawing r:id="rId1"/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Prehlad</vt:lpstr>
      <vt:lpstr>Figury</vt:lpstr>
      <vt:lpstr>Rekapitulacia</vt:lpstr>
      <vt:lpstr>Kryci list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Kováč Dalibor, Ing.</cp:lastModifiedBy>
  <cp:revision>0</cp:revision>
  <cp:lastPrinted>2016-04-18T11:45:00Z</cp:lastPrinted>
  <dcterms:created xsi:type="dcterms:W3CDTF">1999-04-06T07:39:00Z</dcterms:created>
  <dcterms:modified xsi:type="dcterms:W3CDTF">2025-05-05T05:35:52Z</dcterms:modified>
</cp:coreProperties>
</file>