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nvest_Docs\Schoellerov park\Verejné obstarávanie\Výkaz-výmer platný\"/>
    </mc:Choice>
  </mc:AlternateContent>
  <xr:revisionPtr revIDLastSave="0" documentId="13_ncr:1_{568628A1-D7A0-4C1D-9892-2680078BEAE7}" xr6:coauthVersionLast="47" xr6:coauthVersionMax="47" xr10:uidLastSave="{00000000-0000-0000-0000-000000000000}"/>
  <bookViews>
    <workbookView xWindow="1020" yWindow="60" windowWidth="27780" windowHeight="15420" tabRatio="500" xr2:uid="{00000000-000D-0000-FFFF-FFFF00000000}"/>
  </bookViews>
  <sheets>
    <sheet name="Schoeller_SO05" sheetId="1" r:id="rId1"/>
  </sheets>
  <definedNames>
    <definedName name="_xlnm.Print_Area" localSheetId="0">Schoeller_SO05!$A$1:$J$202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4" i="1" l="1"/>
  <c r="I101" i="1"/>
  <c r="I113" i="1"/>
  <c r="I125" i="1"/>
  <c r="I149" i="1"/>
  <c r="H170" i="1"/>
  <c r="H160" i="1"/>
  <c r="H148" i="1"/>
  <c r="H146" i="1"/>
  <c r="H137" i="1"/>
  <c r="I137" i="1" s="1"/>
  <c r="H124" i="1"/>
  <c r="H123" i="1"/>
  <c r="H100" i="1"/>
  <c r="H96" i="1"/>
  <c r="H88" i="1"/>
  <c r="H84" i="1"/>
  <c r="H75" i="1"/>
  <c r="H74" i="1"/>
  <c r="H62" i="1"/>
  <c r="I62" i="1" s="1"/>
  <c r="H61" i="1"/>
  <c r="H51" i="1"/>
  <c r="H38" i="1"/>
  <c r="I38" i="1" s="1"/>
  <c r="H37" i="1"/>
  <c r="H26" i="1"/>
  <c r="I26" i="1" s="1"/>
  <c r="H25" i="1"/>
  <c r="F183" i="1"/>
  <c r="I183" i="1" s="1"/>
  <c r="F181" i="1"/>
  <c r="F172" i="1"/>
  <c r="F168" i="1"/>
  <c r="F167" i="1"/>
  <c r="F160" i="1"/>
  <c r="I160" i="1" s="1"/>
  <c r="F156" i="1"/>
  <c r="F155" i="1"/>
  <c r="F148" i="1"/>
  <c r="I148" i="1" s="1"/>
  <c r="F144" i="1"/>
  <c r="I144" i="1" s="1"/>
  <c r="F143" i="1"/>
  <c r="F136" i="1"/>
  <c r="F132" i="1"/>
  <c r="I132" i="1" s="1"/>
  <c r="F131" i="1"/>
  <c r="F124" i="1"/>
  <c r="F120" i="1"/>
  <c r="F119" i="1"/>
  <c r="F112" i="1"/>
  <c r="F108" i="1"/>
  <c r="F107" i="1"/>
  <c r="F100" i="1"/>
  <c r="I100" i="1" s="1"/>
  <c r="F95" i="1"/>
  <c r="I95" i="1" s="1"/>
  <c r="F89" i="1"/>
  <c r="F88" i="1"/>
  <c r="I88" i="1" s="1"/>
  <c r="F83" i="1"/>
  <c r="F81" i="1"/>
  <c r="F79" i="1"/>
  <c r="F75" i="1"/>
  <c r="I75" i="1" s="1"/>
  <c r="F74" i="1"/>
  <c r="F63" i="1"/>
  <c r="F62" i="1"/>
  <c r="F57" i="1"/>
  <c r="F51" i="1"/>
  <c r="I51" i="1" s="1"/>
  <c r="F50" i="1"/>
  <c r="F39" i="1"/>
  <c r="F38" i="1"/>
  <c r="F37" i="1"/>
  <c r="I37" i="1" s="1"/>
  <c r="F26" i="1"/>
  <c r="H184" i="1"/>
  <c r="D184" i="1"/>
  <c r="F184" i="1" s="1"/>
  <c r="I184" i="1" s="1"/>
  <c r="H183" i="1"/>
  <c r="H182" i="1"/>
  <c r="F182" i="1"/>
  <c r="H181" i="1"/>
  <c r="J180" i="1"/>
  <c r="H180" i="1"/>
  <c r="F180" i="1"/>
  <c r="J179" i="1"/>
  <c r="H179" i="1"/>
  <c r="F179" i="1"/>
  <c r="J178" i="1"/>
  <c r="H178" i="1"/>
  <c r="J177" i="1"/>
  <c r="J174" i="1"/>
  <c r="H174" i="1"/>
  <c r="F174" i="1"/>
  <c r="J173" i="1"/>
  <c r="H173" i="1"/>
  <c r="I173" i="1" s="1"/>
  <c r="F173" i="1"/>
  <c r="J172" i="1"/>
  <c r="H172" i="1"/>
  <c r="J171" i="1"/>
  <c r="H171" i="1"/>
  <c r="F171" i="1"/>
  <c r="I171" i="1" s="1"/>
  <c r="J170" i="1"/>
  <c r="F170" i="1"/>
  <c r="I170" i="1" s="1"/>
  <c r="J169" i="1"/>
  <c r="H169" i="1"/>
  <c r="F169" i="1"/>
  <c r="I169" i="1" s="1"/>
  <c r="J168" i="1"/>
  <c r="H168" i="1"/>
  <c r="J167" i="1"/>
  <c r="H167" i="1"/>
  <c r="J166" i="1"/>
  <c r="H166" i="1"/>
  <c r="F166" i="1"/>
  <c r="I166" i="1" s="1"/>
  <c r="J165" i="1"/>
  <c r="H165" i="1"/>
  <c r="F165" i="1"/>
  <c r="J164" i="1"/>
  <c r="H164" i="1"/>
  <c r="J163" i="1"/>
  <c r="J162" i="1"/>
  <c r="H162" i="1"/>
  <c r="F162" i="1"/>
  <c r="I162" i="1" s="1"/>
  <c r="J161" i="1"/>
  <c r="H161" i="1"/>
  <c r="I161" i="1" s="1"/>
  <c r="F161" i="1"/>
  <c r="J160" i="1"/>
  <c r="J159" i="1"/>
  <c r="H159" i="1"/>
  <c r="F159" i="1"/>
  <c r="J158" i="1"/>
  <c r="H158" i="1"/>
  <c r="F158" i="1"/>
  <c r="J157" i="1"/>
  <c r="H157" i="1"/>
  <c r="F157" i="1"/>
  <c r="J156" i="1"/>
  <c r="J155" i="1"/>
  <c r="H155" i="1"/>
  <c r="J154" i="1"/>
  <c r="H154" i="1"/>
  <c r="F154" i="1"/>
  <c r="J153" i="1"/>
  <c r="H153" i="1"/>
  <c r="F153" i="1"/>
  <c r="J152" i="1"/>
  <c r="H152" i="1"/>
  <c r="J151" i="1"/>
  <c r="J150" i="1"/>
  <c r="H150" i="1"/>
  <c r="F150" i="1"/>
  <c r="I150" i="1" s="1"/>
  <c r="J149" i="1"/>
  <c r="H149" i="1"/>
  <c r="F149" i="1"/>
  <c r="J148" i="1"/>
  <c r="J147" i="1"/>
  <c r="H147" i="1"/>
  <c r="F147" i="1"/>
  <c r="J146" i="1"/>
  <c r="F146" i="1"/>
  <c r="I146" i="1" s="1"/>
  <c r="J145" i="1"/>
  <c r="H145" i="1"/>
  <c r="F145" i="1"/>
  <c r="I145" i="1" s="1"/>
  <c r="J144" i="1"/>
  <c r="H144" i="1"/>
  <c r="J143" i="1"/>
  <c r="H143" i="1"/>
  <c r="J142" i="1"/>
  <c r="H142" i="1"/>
  <c r="F142" i="1"/>
  <c r="J141" i="1"/>
  <c r="H141" i="1"/>
  <c r="F141" i="1"/>
  <c r="J140" i="1"/>
  <c r="H140" i="1"/>
  <c r="J139" i="1"/>
  <c r="J138" i="1"/>
  <c r="H138" i="1"/>
  <c r="F138" i="1"/>
  <c r="I138" i="1" s="1"/>
  <c r="J137" i="1"/>
  <c r="F137" i="1"/>
  <c r="J136" i="1"/>
  <c r="H136" i="1"/>
  <c r="J135" i="1"/>
  <c r="H135" i="1"/>
  <c r="F135" i="1"/>
  <c r="I135" i="1" s="1"/>
  <c r="J134" i="1"/>
  <c r="H134" i="1"/>
  <c r="F134" i="1"/>
  <c r="J133" i="1"/>
  <c r="H133" i="1"/>
  <c r="F133" i="1"/>
  <c r="J132" i="1"/>
  <c r="H132" i="1"/>
  <c r="J131" i="1"/>
  <c r="H131" i="1"/>
  <c r="J130" i="1"/>
  <c r="H130" i="1"/>
  <c r="F130" i="1"/>
  <c r="I130" i="1" s="1"/>
  <c r="J129" i="1"/>
  <c r="H129" i="1"/>
  <c r="F129" i="1"/>
  <c r="J128" i="1"/>
  <c r="J127" i="1"/>
  <c r="J126" i="1"/>
  <c r="H126" i="1"/>
  <c r="F126" i="1"/>
  <c r="I126" i="1" s="1"/>
  <c r="J125" i="1"/>
  <c r="H125" i="1"/>
  <c r="F125" i="1"/>
  <c r="J124" i="1"/>
  <c r="J123" i="1"/>
  <c r="F123" i="1"/>
  <c r="I123" i="1" s="1"/>
  <c r="J122" i="1"/>
  <c r="H122" i="1"/>
  <c r="F122" i="1"/>
  <c r="J121" i="1"/>
  <c r="H121" i="1"/>
  <c r="F121" i="1"/>
  <c r="I121" i="1" s="1"/>
  <c r="J120" i="1"/>
  <c r="H120" i="1"/>
  <c r="J119" i="1"/>
  <c r="H119" i="1"/>
  <c r="J118" i="1"/>
  <c r="H118" i="1"/>
  <c r="F118" i="1"/>
  <c r="J117" i="1"/>
  <c r="H117" i="1"/>
  <c r="F117" i="1"/>
  <c r="J116" i="1"/>
  <c r="H116" i="1"/>
  <c r="J115" i="1"/>
  <c r="J114" i="1"/>
  <c r="H114" i="1"/>
  <c r="F114" i="1"/>
  <c r="I114" i="1" s="1"/>
  <c r="J113" i="1"/>
  <c r="H113" i="1"/>
  <c r="F113" i="1"/>
  <c r="J112" i="1"/>
  <c r="J111" i="1"/>
  <c r="H111" i="1"/>
  <c r="F111" i="1"/>
  <c r="J110" i="1"/>
  <c r="H110" i="1"/>
  <c r="F110" i="1"/>
  <c r="J109" i="1"/>
  <c r="F109" i="1"/>
  <c r="J108" i="1"/>
  <c r="H108" i="1"/>
  <c r="J107" i="1"/>
  <c r="H107" i="1"/>
  <c r="J106" i="1"/>
  <c r="H106" i="1"/>
  <c r="F106" i="1"/>
  <c r="J105" i="1"/>
  <c r="H105" i="1"/>
  <c r="F105" i="1"/>
  <c r="J104" i="1"/>
  <c r="H104" i="1"/>
  <c r="J103" i="1"/>
  <c r="J102" i="1"/>
  <c r="H102" i="1"/>
  <c r="F102" i="1"/>
  <c r="I102" i="1" s="1"/>
  <c r="J101" i="1"/>
  <c r="H101" i="1"/>
  <c r="F101" i="1"/>
  <c r="J100" i="1"/>
  <c r="J99" i="1"/>
  <c r="H99" i="1"/>
  <c r="F99" i="1"/>
  <c r="J98" i="1"/>
  <c r="H98" i="1"/>
  <c r="F98" i="1"/>
  <c r="J97" i="1"/>
  <c r="H97" i="1"/>
  <c r="F97" i="1"/>
  <c r="J96" i="1"/>
  <c r="F96" i="1"/>
  <c r="J95" i="1"/>
  <c r="H95" i="1"/>
  <c r="J94" i="1"/>
  <c r="H94" i="1"/>
  <c r="F94" i="1"/>
  <c r="I94" i="1" s="1"/>
  <c r="J93" i="1"/>
  <c r="H93" i="1"/>
  <c r="F93" i="1"/>
  <c r="J92" i="1"/>
  <c r="H92" i="1"/>
  <c r="F92" i="1"/>
  <c r="J91" i="1"/>
  <c r="J90" i="1"/>
  <c r="H90" i="1"/>
  <c r="F90" i="1"/>
  <c r="J89" i="1"/>
  <c r="H89" i="1"/>
  <c r="I89" i="1" s="1"/>
  <c r="J88" i="1"/>
  <c r="J87" i="1"/>
  <c r="H87" i="1"/>
  <c r="F87" i="1"/>
  <c r="I87" i="1" s="1"/>
  <c r="J84" i="1"/>
  <c r="F84" i="1"/>
  <c r="J83" i="1"/>
  <c r="H83" i="1"/>
  <c r="J82" i="1"/>
  <c r="H82" i="1"/>
  <c r="F82" i="1"/>
  <c r="J81" i="1"/>
  <c r="H81" i="1"/>
  <c r="J80" i="1"/>
  <c r="H80" i="1"/>
  <c r="F80" i="1"/>
  <c r="I80" i="1" s="1"/>
  <c r="J79" i="1"/>
  <c r="H79" i="1"/>
  <c r="J78" i="1"/>
  <c r="H78" i="1"/>
  <c r="F78" i="1"/>
  <c r="J77" i="1"/>
  <c r="J76" i="1"/>
  <c r="H76" i="1"/>
  <c r="I76" i="1" s="1"/>
  <c r="F76" i="1"/>
  <c r="J75" i="1"/>
  <c r="J74" i="1"/>
  <c r="J73" i="1"/>
  <c r="H73" i="1"/>
  <c r="F73" i="1"/>
  <c r="J72" i="1"/>
  <c r="H72" i="1"/>
  <c r="F72" i="1"/>
  <c r="J71" i="1"/>
  <c r="H71" i="1"/>
  <c r="F71" i="1"/>
  <c r="I71" i="1" s="1"/>
  <c r="J70" i="1"/>
  <c r="J69" i="1"/>
  <c r="H69" i="1"/>
  <c r="F69" i="1"/>
  <c r="I69" i="1" s="1"/>
  <c r="J68" i="1"/>
  <c r="H68" i="1"/>
  <c r="F68" i="1"/>
  <c r="J67" i="1"/>
  <c r="H67" i="1"/>
  <c r="F67" i="1"/>
  <c r="J66" i="1"/>
  <c r="J65" i="1"/>
  <c r="J64" i="1"/>
  <c r="H64" i="1"/>
  <c r="I64" i="1" s="1"/>
  <c r="F64" i="1"/>
  <c r="J63" i="1"/>
  <c r="H63" i="1"/>
  <c r="J62" i="1"/>
  <c r="J61" i="1"/>
  <c r="F61" i="1"/>
  <c r="I61" i="1" s="1"/>
  <c r="D60" i="1"/>
  <c r="D59" i="1"/>
  <c r="F59" i="1" s="1"/>
  <c r="J58" i="1"/>
  <c r="H58" i="1"/>
  <c r="F58" i="1"/>
  <c r="I58" i="1" s="1"/>
  <c r="D58" i="1"/>
  <c r="J57" i="1"/>
  <c r="H57" i="1"/>
  <c r="J56" i="1"/>
  <c r="H56" i="1"/>
  <c r="F56" i="1"/>
  <c r="J55" i="1"/>
  <c r="H55" i="1"/>
  <c r="F55" i="1"/>
  <c r="J54" i="1"/>
  <c r="H54" i="1"/>
  <c r="J53" i="1"/>
  <c r="F53" i="1"/>
  <c r="J52" i="1"/>
  <c r="H52" i="1"/>
  <c r="I52" i="1" s="1"/>
  <c r="F52" i="1"/>
  <c r="J51" i="1"/>
  <c r="J50" i="1"/>
  <c r="H50" i="1"/>
  <c r="I50" i="1" s="1"/>
  <c r="J49" i="1"/>
  <c r="H49" i="1"/>
  <c r="F49" i="1"/>
  <c r="J48" i="1"/>
  <c r="H48" i="1"/>
  <c r="F48" i="1"/>
  <c r="J47" i="1"/>
  <c r="H47" i="1"/>
  <c r="F47" i="1"/>
  <c r="J46" i="1"/>
  <c r="H46" i="1"/>
  <c r="F46" i="1"/>
  <c r="I46" i="1" s="1"/>
  <c r="J45" i="1"/>
  <c r="H45" i="1"/>
  <c r="F45" i="1"/>
  <c r="J44" i="1"/>
  <c r="H44" i="1"/>
  <c r="F44" i="1"/>
  <c r="J43" i="1"/>
  <c r="H43" i="1"/>
  <c r="F43" i="1"/>
  <c r="J42" i="1"/>
  <c r="H42" i="1"/>
  <c r="F42" i="1"/>
  <c r="I42" i="1" s="1"/>
  <c r="J41" i="1"/>
  <c r="J40" i="1"/>
  <c r="H40" i="1"/>
  <c r="F40" i="1"/>
  <c r="I40" i="1" s="1"/>
  <c r="J39" i="1"/>
  <c r="H39" i="1"/>
  <c r="J38" i="1"/>
  <c r="D37" i="1"/>
  <c r="D36" i="1"/>
  <c r="F36" i="1" s="1"/>
  <c r="D35" i="1"/>
  <c r="J34" i="1"/>
  <c r="H34" i="1"/>
  <c r="F34" i="1"/>
  <c r="D34" i="1"/>
  <c r="D33" i="1"/>
  <c r="H33" i="1" s="1"/>
  <c r="J32" i="1"/>
  <c r="H32" i="1"/>
  <c r="F32" i="1"/>
  <c r="H31" i="1"/>
  <c r="F31" i="1"/>
  <c r="I31" i="1" s="1"/>
  <c r="H30" i="1"/>
  <c r="F30" i="1"/>
  <c r="H29" i="1"/>
  <c r="H28" i="1"/>
  <c r="I28" i="1" s="1"/>
  <c r="J26" i="1"/>
  <c r="J25" i="1"/>
  <c r="F25" i="1"/>
  <c r="I25" i="1" s="1"/>
  <c r="J24" i="1"/>
  <c r="H24" i="1"/>
  <c r="F24" i="1"/>
  <c r="D23" i="1"/>
  <c r="D28" i="1" s="1"/>
  <c r="F28" i="1" s="1"/>
  <c r="H22" i="1"/>
  <c r="F22" i="1"/>
  <c r="D22" i="1"/>
  <c r="D21" i="1" s="1"/>
  <c r="I93" i="1" l="1"/>
  <c r="I118" i="1"/>
  <c r="I129" i="1"/>
  <c r="I154" i="1"/>
  <c r="I159" i="1"/>
  <c r="I57" i="1"/>
  <c r="I107" i="1"/>
  <c r="I155" i="1"/>
  <c r="I24" i="1"/>
  <c r="I32" i="1"/>
  <c r="I44" i="1"/>
  <c r="I48" i="1"/>
  <c r="I53" i="1"/>
  <c r="I98" i="1"/>
  <c r="I134" i="1"/>
  <c r="I165" i="1"/>
  <c r="I182" i="1"/>
  <c r="I108" i="1"/>
  <c r="I156" i="1"/>
  <c r="I63" i="1"/>
  <c r="I112" i="1"/>
  <c r="I119" i="1"/>
  <c r="I167" i="1"/>
  <c r="I45" i="1"/>
  <c r="I49" i="1"/>
  <c r="I82" i="1"/>
  <c r="I99" i="1"/>
  <c r="I120" i="1"/>
  <c r="I168" i="1"/>
  <c r="I55" i="1"/>
  <c r="I67" i="1"/>
  <c r="I90" i="1"/>
  <c r="I105" i="1"/>
  <c r="I110" i="1"/>
  <c r="I141" i="1"/>
  <c r="I79" i="1"/>
  <c r="I124" i="1"/>
  <c r="I172" i="1"/>
  <c r="I34" i="1"/>
  <c r="I72" i="1"/>
  <c r="I78" i="1"/>
  <c r="I157" i="1"/>
  <c r="I179" i="1"/>
  <c r="I81" i="1"/>
  <c r="I131" i="1"/>
  <c r="I181" i="1"/>
  <c r="I22" i="1"/>
  <c r="I83" i="1"/>
  <c r="I56" i="1"/>
  <c r="I68" i="1"/>
  <c r="I96" i="1"/>
  <c r="I106" i="1"/>
  <c r="I111" i="1"/>
  <c r="I142" i="1"/>
  <c r="I147" i="1"/>
  <c r="I136" i="1"/>
  <c r="I30" i="1"/>
  <c r="I73" i="1"/>
  <c r="I92" i="1"/>
  <c r="I117" i="1"/>
  <c r="I153" i="1"/>
  <c r="I158" i="1"/>
  <c r="I180" i="1"/>
  <c r="I39" i="1"/>
  <c r="I143" i="1"/>
  <c r="I36" i="1"/>
  <c r="I43" i="1"/>
  <c r="I47" i="1"/>
  <c r="I97" i="1"/>
  <c r="I122" i="1"/>
  <c r="I133" i="1"/>
  <c r="H41" i="1"/>
  <c r="H112" i="1"/>
  <c r="H163" i="1"/>
  <c r="H103" i="1"/>
  <c r="H65" i="1"/>
  <c r="H127" i="1"/>
  <c r="H60" i="1"/>
  <c r="H70" i="1"/>
  <c r="H91" i="1"/>
  <c r="H109" i="1"/>
  <c r="I109" i="1" s="1"/>
  <c r="H66" i="1"/>
  <c r="H128" i="1"/>
  <c r="H151" i="1"/>
  <c r="H156" i="1"/>
  <c r="H177" i="1"/>
  <c r="H115" i="1"/>
  <c r="H53" i="1"/>
  <c r="H77" i="1"/>
  <c r="H139" i="1"/>
  <c r="F29" i="1"/>
  <c r="I29" i="1" s="1"/>
  <c r="F65" i="1"/>
  <c r="I65" i="1" s="1"/>
  <c r="I84" i="1"/>
  <c r="F66" i="1"/>
  <c r="F91" i="1"/>
  <c r="I91" i="1" s="1"/>
  <c r="F77" i="1"/>
  <c r="F54" i="1"/>
  <c r="I54" i="1" s="1"/>
  <c r="F70" i="1"/>
  <c r="F103" i="1"/>
  <c r="I103" i="1" s="1"/>
  <c r="F115" i="1"/>
  <c r="I115" i="1" s="1"/>
  <c r="F127" i="1"/>
  <c r="I127" i="1" s="1"/>
  <c r="F139" i="1"/>
  <c r="I139" i="1" s="1"/>
  <c r="F151" i="1"/>
  <c r="I151" i="1" s="1"/>
  <c r="F163" i="1"/>
  <c r="I163" i="1" s="1"/>
  <c r="F177" i="1"/>
  <c r="I177" i="1" s="1"/>
  <c r="F104" i="1"/>
  <c r="I104" i="1" s="1"/>
  <c r="F116" i="1"/>
  <c r="I116" i="1" s="1"/>
  <c r="F128" i="1"/>
  <c r="F140" i="1"/>
  <c r="I140" i="1" s="1"/>
  <c r="F152" i="1"/>
  <c r="I152" i="1" s="1"/>
  <c r="F164" i="1"/>
  <c r="I164" i="1" s="1"/>
  <c r="F178" i="1"/>
  <c r="I178" i="1" s="1"/>
  <c r="F41" i="1"/>
  <c r="I41" i="1" s="1"/>
  <c r="I174" i="1"/>
  <c r="J21" i="1"/>
  <c r="F21" i="1"/>
  <c r="H21" i="1"/>
  <c r="H35" i="1"/>
  <c r="F35" i="1"/>
  <c r="I35" i="1" s="1"/>
  <c r="J33" i="1"/>
  <c r="H36" i="1"/>
  <c r="F23" i="1"/>
  <c r="H59" i="1"/>
  <c r="I59" i="1" s="1"/>
  <c r="F60" i="1"/>
  <c r="I60" i="1" s="1"/>
  <c r="H23" i="1"/>
  <c r="F33" i="1"/>
  <c r="I33" i="1" s="1"/>
  <c r="D27" i="1"/>
  <c r="J59" i="1"/>
  <c r="I66" i="1" l="1"/>
  <c r="I21" i="1"/>
  <c r="I23" i="1"/>
  <c r="I70" i="1"/>
  <c r="I128" i="1"/>
  <c r="I77" i="1"/>
  <c r="D185" i="1"/>
  <c r="H185" i="1" s="1"/>
  <c r="I185" i="1" s="1"/>
  <c r="H27" i="1"/>
  <c r="F27" i="1"/>
  <c r="H186" i="1" l="1"/>
  <c r="H188" i="1" s="1"/>
  <c r="I27" i="1"/>
  <c r="I186" i="1" s="1"/>
  <c r="F186" i="1"/>
  <c r="F188" i="1" s="1"/>
  <c r="I188" i="1" s="1"/>
  <c r="I189" i="1" l="1"/>
</calcChain>
</file>

<file path=xl/sharedStrings.xml><?xml version="1.0" encoding="utf-8"?>
<sst xmlns="http://schemas.openxmlformats.org/spreadsheetml/2006/main" count="367" uniqueCount="160">
  <si>
    <t>Rozpočet projektanta</t>
  </si>
  <si>
    <t>Stavba: Revitalizácia Schoellerovho parku v Leviciach</t>
  </si>
  <si>
    <t>Objekt: SO 05 Krajinná architektúra</t>
  </si>
  <si>
    <t>Miesto stavby: ul. Štúrova, 934 01 Levice</t>
  </si>
  <si>
    <t>Investor: Mesto Levice, Nám. hrdinov 1, 934 32 Levice</t>
  </si>
  <si>
    <t>Autori projektu: Ing. Katarína Tomanová Porubčinová, Ing. Dušan Daniš, PhD., Ing. arch. Roderik Baltazár, Ing. arch. Katarína Kollárová, Ing. Juraj Modranský, PhD.</t>
  </si>
  <si>
    <t>Zodpovedný projektant: Ing. Katarína Tomanová Porubčinová</t>
  </si>
  <si>
    <t xml:space="preserve">Projektanti časti: </t>
  </si>
  <si>
    <t>Ing. Katarína Tomanová Porubčinová</t>
  </si>
  <si>
    <t>Ing. Dušan Daniš, PhD.</t>
  </si>
  <si>
    <t>Ing. Juraj Modranský, PhD.</t>
  </si>
  <si>
    <t>doc. Ing. Dagmar Hillová, PhD.</t>
  </si>
  <si>
    <t>Vypracoval:  Ing. Dušan Daniš, PhD.</t>
  </si>
  <si>
    <t>Kontroloval: Ing. Katarína Tomanová Porubčinová</t>
  </si>
  <si>
    <t>P.Č.</t>
  </si>
  <si>
    <t>Prvok</t>
  </si>
  <si>
    <t>MJ</t>
  </si>
  <si>
    <t>Množstvo celkom</t>
  </si>
  <si>
    <t>Cena jednotková</t>
  </si>
  <si>
    <t>Dodávka</t>
  </si>
  <si>
    <t>jedn.cena montáž</t>
  </si>
  <si>
    <t>Montáž</t>
  </si>
  <si>
    <t>Cena celkom</t>
  </si>
  <si>
    <t>Hmotnosť celkom</t>
  </si>
  <si>
    <t>Odstránenie pôvodného porastu bylín s likvidáciou v miestnej kompostárni</t>
  </si>
  <si>
    <t>m2</t>
  </si>
  <si>
    <t xml:space="preserve">Príprava pôdy pod trávniky a výasdby krovín kontravátorovaním </t>
  </si>
  <si>
    <t>Úprava pláne s nerovnosťami do 150mm pod trávniky a krovité záhony</t>
  </si>
  <si>
    <t>Zapracovanie pôdneho kondicionéru na báze silikátových koloidov</t>
  </si>
  <si>
    <t>kg</t>
  </si>
  <si>
    <t>Zapracovanie hnojiva pre trávniky na báze N-P-K s aditívami</t>
  </si>
  <si>
    <t>Zapracovanie dlhodobo pôsobiaceho (9 mes.) hnojiva k stromom a krom</t>
  </si>
  <si>
    <t>Príprava pôdy hrabaním pod trávniky a krovité porasty</t>
  </si>
  <si>
    <t>Prírpava pôdy valcovaním pod trávniky a krovité porasty</t>
  </si>
  <si>
    <t>Založenie inzenzívneho trávnika výsevom</t>
  </si>
  <si>
    <t>Založenie extenzívneho trávnika výsevom</t>
  </si>
  <si>
    <t>Založenie extenzívneho trávnika - bylinné podrasty - výsevom, dosadbou cibuľovín a dosadbou trvaliek</t>
  </si>
  <si>
    <t>ks</t>
  </si>
  <si>
    <t>Trávne osivo pre intenzívne trávniky - univerzálna parková zmes so zložením podľa TS</t>
  </si>
  <si>
    <t>Trávne osivo pre extenzívne trávniky - zmes tráv a bylín na slnečné stanovištia so zložením podľa TS</t>
  </si>
  <si>
    <t>Trávne osivo pre extenzívne trávniky - zmes tráv a bylín na polozatienené stanovištia so zložením podľa TS</t>
  </si>
  <si>
    <t>Výkop jám pre výsadbu stromov do 0,4m3</t>
  </si>
  <si>
    <t>Výkop jám pre výsadbu krov do 0,04m3</t>
  </si>
  <si>
    <t>Výkop jám pre trvalky do 0,002m3</t>
  </si>
  <si>
    <t>Acer platanoides ok14/16</t>
  </si>
  <si>
    <t>Acer pseudoplatanus ok14/16</t>
  </si>
  <si>
    <t>Betula pendulaok14/16</t>
  </si>
  <si>
    <t>Carpinus betulus ok14/16</t>
  </si>
  <si>
    <t>Fagus sylvatica ´Atropunicea´ ok14/16</t>
  </si>
  <si>
    <t>Liriodendron tulipifera ok14/16</t>
  </si>
  <si>
    <t>Magnolia grandiflora ´Galissoniere´ ok14/16</t>
  </si>
  <si>
    <t>Picea omorika v300/350</t>
  </si>
  <si>
    <t>Pinus sylvestris v300/350</t>
  </si>
  <si>
    <t>Platanus × acerifolia ok14/16</t>
  </si>
  <si>
    <t>Prunus sargentii ´Charles Sargent´ v300/350</t>
  </si>
  <si>
    <t>Prunus serrulata ´Sunset Boulevard´ ok14/16</t>
  </si>
  <si>
    <t>Prunus × subhirtella ´Autumnalis´ ok14/16</t>
  </si>
  <si>
    <t>Quercus petraea Mespilifolia´ ok14/16</t>
  </si>
  <si>
    <t>Quercus robur ok14/16</t>
  </si>
  <si>
    <t>Salix × sepulcralis ´Chrysoma´ ok14/16</t>
  </si>
  <si>
    <t>Sorbus × intermedia ´Brouwers´ ok14/16</t>
  </si>
  <si>
    <t>Tilia cordata ok14/16</t>
  </si>
  <si>
    <t>Ulmus laevis ok14/16</t>
  </si>
  <si>
    <t>Zelkova serrata ok14/16</t>
  </si>
  <si>
    <t>Kotvenie stromov 3 kolmi, vrátane popruhov a viazania</t>
  </si>
  <si>
    <t>Kotvenie stromov 1 kolom vrátane popruhov a viazania</t>
  </si>
  <si>
    <t>Obalenie kmeňa stromu trstinovou, rákosovou al. bambusovou rohožov</t>
  </si>
  <si>
    <t>Acer ginnala v100/120</t>
  </si>
  <si>
    <t>Aucuba japonica v60/80</t>
  </si>
  <si>
    <t>Azalea japonica Michiko´ v60/80</t>
  </si>
  <si>
    <t>Azalea japonica ´Moederkenstag´ v60/80</t>
  </si>
  <si>
    <t>Caryopteris × clandonensis v60/80</t>
  </si>
  <si>
    <t>Clematis montana subsp. montana var. rubens v100/120</t>
  </si>
  <si>
    <t>Cotoneaster salicifolius v100/120</t>
  </si>
  <si>
    <t>Euonymus alatus v100/120</t>
  </si>
  <si>
    <t>Hammamelis intermedia ´Jelena´ v100/120</t>
  </si>
  <si>
    <t>Hydrangea macrophylla ´Bouquet Rose´ v60/80</t>
  </si>
  <si>
    <t>Hydrangea macrophylla ´Endless Summer Blushing Bride´ v60/80</t>
  </si>
  <si>
    <t>Hydrangea macrophylla ´Schnellball´ v60/80</t>
  </si>
  <si>
    <t>Hydrangea paniculata v60/80</t>
  </si>
  <si>
    <t>Hydrangea petiolaris v100/120</t>
  </si>
  <si>
    <t>Laurocerasus officinalis ´Schipkaensis´ v100/120</t>
  </si>
  <si>
    <t>Ligustrum vulgare ´Atrovirens´ v100/120</t>
  </si>
  <si>
    <t>Philadelphus coronarius v100/120</t>
  </si>
  <si>
    <t>Rhododendron yakushimanum ´Kalinka´ v60/80</t>
  </si>
  <si>
    <t>Rhododendron yakushimanum ´Percy Wiseman´ v60/80</t>
  </si>
  <si>
    <t>Taxus baccata v100/120</t>
  </si>
  <si>
    <t>Viburnum × burkwoodii v100/120</t>
  </si>
  <si>
    <t>Viburnum opulus ´Roseum´ v100/120</t>
  </si>
  <si>
    <t>Maianthemum racemosum</t>
  </si>
  <si>
    <t>Melica uniflora f. albida</t>
  </si>
  <si>
    <t>Buglossoides purpurocaerulea</t>
  </si>
  <si>
    <t>Veratrum album</t>
  </si>
  <si>
    <t>Polygonum bistorta</t>
  </si>
  <si>
    <t>Sesleria autumnalis</t>
  </si>
  <si>
    <t>Geranium phaeum 'Album'</t>
  </si>
  <si>
    <t>Heuchera  villosa var.macrorrhiza</t>
  </si>
  <si>
    <t>Luzula sylvatica</t>
  </si>
  <si>
    <t>Euphorbia amygdaloides var. robbiae</t>
  </si>
  <si>
    <t>Lysimachia clethroides</t>
  </si>
  <si>
    <t>Iris sibirica 'Caesar`s Brother'</t>
  </si>
  <si>
    <t>Gillenia trifoliata</t>
  </si>
  <si>
    <t>Hemerocallis  citrina</t>
  </si>
  <si>
    <t>Sanguisorba officinalis 'Red Thunder'</t>
  </si>
  <si>
    <t>Anemone japonica 'Andrea Atkinson'</t>
  </si>
  <si>
    <t>Geranium phaeum 'Lily Lovell'</t>
  </si>
  <si>
    <t>Iris sibirica 'White Swirl'</t>
  </si>
  <si>
    <t>Hemerocallis cultorum 'Crimson Pirate'</t>
  </si>
  <si>
    <t>Anemone tomentosa 'Serenade'</t>
  </si>
  <si>
    <t>Geranium nodosum</t>
  </si>
  <si>
    <t>Tellima grandiflora</t>
  </si>
  <si>
    <t>Symphytum grandiflorum</t>
  </si>
  <si>
    <t>Ajuga reptans 'Catlin's Giant' </t>
  </si>
  <si>
    <t>Lythrum  salicaria  'Blush'</t>
  </si>
  <si>
    <t>Polygonum bistorta 'Superbum'</t>
  </si>
  <si>
    <t>Hakonechloa macra</t>
  </si>
  <si>
    <t>Ligularia Stenocephala-Hybride 'Little Rocket'</t>
  </si>
  <si>
    <t>Aruncus aethusifolius 'Misty Lace'</t>
  </si>
  <si>
    <t>Rodgersia pinnata</t>
  </si>
  <si>
    <t>Eupatorium fistulosum 'Augustrubin'</t>
  </si>
  <si>
    <t>Molinia arundinacea 'Skyracer'</t>
  </si>
  <si>
    <t>Aster tataricus 'Jindai' /A</t>
  </si>
  <si>
    <t>Aster  ageratoides  'Asran' /B</t>
  </si>
  <si>
    <t>Panicum  virgatum  'Northwind'</t>
  </si>
  <si>
    <t>Bistorta amplexicaulis 'Speciosa (=Firetail)'</t>
  </si>
  <si>
    <t>Carex foliosissima 'Irish Green'</t>
  </si>
  <si>
    <t>Aconogonon  speciosum  'Johanniswolke'</t>
  </si>
  <si>
    <t>Euphorbia griffithii 'Fireglow'</t>
  </si>
  <si>
    <t>Geranium gracile 'Sirak'</t>
  </si>
  <si>
    <t>Paeonia hybrida 'Sonoma Amethyst'</t>
  </si>
  <si>
    <t>Filipendula rubra 'Venusta'</t>
  </si>
  <si>
    <t>Veronicastrum virginicum 'Fascination'</t>
  </si>
  <si>
    <t>Clematis  heracleifolia  'Cote d'Azur'</t>
  </si>
  <si>
    <t>Aster x herveyi 'Twilight'</t>
  </si>
  <si>
    <t>Matteuccia  struthiopteris</t>
  </si>
  <si>
    <t>Helleborus orientalis 'Apricot'</t>
  </si>
  <si>
    <t>Polygonatum biflorum</t>
  </si>
  <si>
    <t>Alium ´Purple Sensation´</t>
  </si>
  <si>
    <t>Narcissus ´February Gold´</t>
  </si>
  <si>
    <t>Narcissus ´Thalia´</t>
  </si>
  <si>
    <t>Camassia leichtlinii ´Coerulea´</t>
  </si>
  <si>
    <t>Anemone nemorosa</t>
  </si>
  <si>
    <t>Anemone ranunculoides</t>
  </si>
  <si>
    <t>Ornithogalum nutans</t>
  </si>
  <si>
    <t>Ornithogalum umbellatum</t>
  </si>
  <si>
    <t>Corydalis solida</t>
  </si>
  <si>
    <t>Anemone blanda</t>
  </si>
  <si>
    <t>Muscari comosum</t>
  </si>
  <si>
    <t>Trávnikový substrát</t>
  </si>
  <si>
    <t>m3</t>
  </si>
  <si>
    <t>Zalievanie vysadených rastlín</t>
  </si>
  <si>
    <t>Mulčovacia agrotextília s organickými vláknami kompostovateľná</t>
  </si>
  <si>
    <t>Mulčovanie vysadených rastlín kôrou z ihličnatých drevín fr. 0/40mm  hr. 50-70mm</t>
  </si>
  <si>
    <t>Presun hmôt pre sadovnícke práce</t>
  </si>
  <si>
    <t>t</t>
  </si>
  <si>
    <t>Revitalizácia plôch spolu bez DPH</t>
  </si>
  <si>
    <t>SPOLU s DPH</t>
  </si>
  <si>
    <t>Informácie obsiahnuté v tejto správe sú dôverné, sú predmetom obchodného tajomstva a sú určené výhradne zamýšľanému adresátovi. Akákoľvek distribúcia, zverejnenie, či iné použitie obsiahnutých informácií sú prísne zakázané. Informácie obsiahnuté v tomto dokumente
nemajú relevanciu právneho konania, a teda nie sú spôsobilé vytvoriť akékoľvek právne následky pre odosielateľa.</t>
  </si>
  <si>
    <t>DPH 23 %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</si>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</sst>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&quot; Sk&quot;_-;\-* #,##0.00&quot; Sk&quot;_-;_-* \-??&quot; Sk&quot;_-;_-@_-"/>
    <numFmt numFmtId="165" formatCode="0\ %"/>
    <numFmt numFmtId="166" formatCode="_-* #,##0.00\ _S_k_-;\-* #,##0.00\ _S_k_-;_-* \-??\ _S_k_-;_-@_-"/>
    <numFmt numFmtId="167" formatCode="[$-41B]d/m/yyyy"/>
    <numFmt numFmtId="168" formatCode="[$-41B]d/mmm"/>
    <numFmt numFmtId="169" formatCode="#"/>
    <numFmt numFmtId="170" formatCode="#,##0.000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Verdana"/>
      <family val="2"/>
      <charset val="238"/>
    </font>
    <font>
      <b/>
      <i/>
      <sz val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99CC00"/>
        <bgColor rgb="FFFFCC00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1">
    <xf numFmtId="0" fontId="0" fillId="0" borderId="0"/>
    <xf numFmtId="164" fontId="1" fillId="0" borderId="0" applyBorder="0" applyProtection="0"/>
    <xf numFmtId="164" fontId="1" fillId="0" borderId="0" applyBorder="0" applyProtection="0"/>
    <xf numFmtId="164" fontId="1" fillId="0" borderId="0" applyBorder="0" applyProtection="0"/>
    <xf numFmtId="0" fontId="2" fillId="0" borderId="0"/>
    <xf numFmtId="0" fontId="3" fillId="0" borderId="0"/>
    <xf numFmtId="0" fontId="2" fillId="0" borderId="0"/>
    <xf numFmtId="165" fontId="1" fillId="0" borderId="0" applyBorder="0" applyProtection="0"/>
    <xf numFmtId="165" fontId="1" fillId="0" borderId="0" applyBorder="0" applyProtection="0"/>
    <xf numFmtId="166" fontId="1" fillId="0" borderId="0" applyBorder="0" applyProtection="0"/>
    <xf numFmtId="166" fontId="1" fillId="0" borderId="0" applyBorder="0" applyProtection="0"/>
  </cellStyleXfs>
  <cellXfs count="55">
    <xf numFmtId="0" fontId="0" fillId="0" borderId="0" xfId="0"/>
    <xf numFmtId="0" fontId="12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167" fontId="8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4" fillId="0" borderId="0" xfId="0" applyNumberFormat="1" applyFont="1"/>
    <xf numFmtId="168" fontId="4" fillId="0" borderId="0" xfId="0" applyNumberFormat="1" applyFont="1"/>
    <xf numFmtId="3" fontId="6" fillId="3" borderId="9" xfId="0" applyNumberFormat="1" applyFont="1" applyFill="1" applyBorder="1" applyAlignment="1">
      <alignment horizontal="center" wrapText="1"/>
    </xf>
    <xf numFmtId="169" fontId="6" fillId="3" borderId="10" xfId="0" applyNumberFormat="1" applyFont="1" applyFill="1" applyBorder="1" applyAlignment="1">
      <alignment wrapText="1"/>
    </xf>
    <xf numFmtId="2" fontId="6" fillId="3" borderId="10" xfId="0" applyNumberFormat="1" applyFont="1" applyFill="1" applyBorder="1" applyAlignment="1">
      <alignment horizontal="right" wrapText="1"/>
    </xf>
    <xf numFmtId="4" fontId="6" fillId="4" borderId="10" xfId="0" applyNumberFormat="1" applyFont="1" applyFill="1" applyBorder="1" applyAlignment="1">
      <alignment wrapText="1"/>
    </xf>
    <xf numFmtId="4" fontId="6" fillId="3" borderId="10" xfId="0" applyNumberFormat="1" applyFont="1" applyFill="1" applyBorder="1" applyAlignment="1">
      <alignment wrapText="1"/>
    </xf>
    <xf numFmtId="4" fontId="6" fillId="3" borderId="11" xfId="0" applyNumberFormat="1" applyFont="1" applyFill="1" applyBorder="1" applyAlignment="1">
      <alignment wrapText="1"/>
    </xf>
    <xf numFmtId="2" fontId="6" fillId="5" borderId="12" xfId="0" applyNumberFormat="1" applyFont="1" applyFill="1" applyBorder="1" applyAlignment="1">
      <alignment vertical="center" wrapText="1"/>
    </xf>
    <xf numFmtId="4" fontId="9" fillId="0" borderId="0" xfId="0" applyNumberFormat="1" applyFont="1"/>
    <xf numFmtId="0" fontId="9" fillId="0" borderId="0" xfId="0" applyFont="1"/>
    <xf numFmtId="4" fontId="6" fillId="4" borderId="13" xfId="0" applyNumberFormat="1" applyFont="1" applyFill="1" applyBorder="1" applyAlignment="1">
      <alignment wrapText="1"/>
    </xf>
    <xf numFmtId="4" fontId="4" fillId="0" borderId="0" xfId="0" applyNumberFormat="1" applyFont="1"/>
    <xf numFmtId="169" fontId="6" fillId="3" borderId="10" xfId="0" applyNumberFormat="1" applyFont="1" applyFill="1" applyBorder="1" applyAlignment="1">
      <alignment vertical="top" wrapText="1"/>
    </xf>
    <xf numFmtId="169" fontId="6" fillId="3" borderId="13" xfId="0" applyNumberFormat="1" applyFont="1" applyFill="1" applyBorder="1" applyAlignment="1">
      <alignment wrapText="1"/>
    </xf>
    <xf numFmtId="2" fontId="6" fillId="3" borderId="13" xfId="0" applyNumberFormat="1" applyFont="1" applyFill="1" applyBorder="1" applyAlignment="1">
      <alignment horizontal="right" wrapText="1"/>
    </xf>
    <xf numFmtId="4" fontId="6" fillId="4" borderId="14" xfId="0" applyNumberFormat="1" applyFont="1" applyFill="1" applyBorder="1" applyAlignment="1">
      <alignment wrapText="1"/>
    </xf>
    <xf numFmtId="4" fontId="6" fillId="3" borderId="13" xfId="0" applyNumberFormat="1" applyFont="1" applyFill="1" applyBorder="1" applyAlignment="1">
      <alignment wrapText="1"/>
    </xf>
    <xf numFmtId="4" fontId="6" fillId="3" borderId="15" xfId="0" applyNumberFormat="1" applyFont="1" applyFill="1" applyBorder="1" applyAlignment="1">
      <alignment wrapText="1"/>
    </xf>
    <xf numFmtId="169" fontId="6" fillId="3" borderId="14" xfId="0" applyNumberFormat="1" applyFont="1" applyFill="1" applyBorder="1" applyAlignment="1">
      <alignment wrapText="1"/>
    </xf>
    <xf numFmtId="169" fontId="6" fillId="3" borderId="16" xfId="0" applyNumberFormat="1" applyFont="1" applyFill="1" applyBorder="1" applyAlignment="1">
      <alignment wrapText="1"/>
    </xf>
    <xf numFmtId="2" fontId="6" fillId="3" borderId="14" xfId="0" applyNumberFormat="1" applyFont="1" applyFill="1" applyBorder="1" applyAlignment="1">
      <alignment wrapText="1"/>
    </xf>
    <xf numFmtId="4" fontId="6" fillId="3" borderId="14" xfId="0" applyNumberFormat="1" applyFont="1" applyFill="1" applyBorder="1" applyAlignment="1">
      <alignment wrapText="1"/>
    </xf>
    <xf numFmtId="2" fontId="6" fillId="3" borderId="13" xfId="0" applyNumberFormat="1" applyFont="1" applyFill="1" applyBorder="1" applyAlignment="1">
      <alignment wrapText="1"/>
    </xf>
    <xf numFmtId="2" fontId="6" fillId="5" borderId="17" xfId="0" applyNumberFormat="1" applyFont="1" applyFill="1" applyBorder="1" applyAlignment="1">
      <alignment vertical="center" wrapText="1"/>
    </xf>
    <xf numFmtId="3" fontId="6" fillId="3" borderId="18" xfId="0" applyNumberFormat="1" applyFont="1" applyFill="1" applyBorder="1" applyAlignment="1">
      <alignment horizontal="center" wrapText="1"/>
    </xf>
    <xf numFmtId="169" fontId="7" fillId="3" borderId="19" xfId="0" applyNumberFormat="1" applyFont="1" applyFill="1" applyBorder="1" applyAlignment="1">
      <alignment wrapText="1"/>
    </xf>
    <xf numFmtId="0" fontId="10" fillId="0" borderId="20" xfId="0" applyFont="1" applyBorder="1"/>
    <xf numFmtId="0" fontId="10" fillId="0" borderId="21" xfId="0" applyFont="1" applyBorder="1"/>
    <xf numFmtId="4" fontId="10" fillId="0" borderId="22" xfId="0" applyNumberFormat="1" applyFont="1" applyBorder="1"/>
    <xf numFmtId="170" fontId="10" fillId="5" borderId="23" xfId="0" applyNumberFormat="1" applyFont="1" applyFill="1" applyBorder="1"/>
    <xf numFmtId="4" fontId="11" fillId="0" borderId="0" xfId="0" applyNumberFormat="1" applyFont="1"/>
    <xf numFmtId="0" fontId="11" fillId="0" borderId="0" xfId="0" applyFont="1"/>
    <xf numFmtId="2" fontId="9" fillId="0" borderId="0" xfId="0" applyNumberFormat="1" applyFont="1"/>
    <xf numFmtId="169" fontId="6" fillId="3" borderId="0" xfId="0" applyNumberFormat="1" applyFont="1" applyFill="1" applyAlignment="1">
      <alignment wrapText="1"/>
    </xf>
    <xf numFmtId="2" fontId="11" fillId="0" borderId="0" xfId="0" applyNumberFormat="1" applyFont="1"/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1">
    <cellStyle name="Čárka 2" xfId="10" xr:uid="{00000000-0005-0000-0000-00000F000000}"/>
    <cellStyle name="Čiarka 2" xfId="9" xr:uid="{00000000-0005-0000-0000-00000E000000}"/>
    <cellStyle name="Mena 2" xfId="1" xr:uid="{00000000-0005-0000-0000-000006000000}"/>
    <cellStyle name="Měna 2" xfId="2" xr:uid="{00000000-0005-0000-0000-000007000000}"/>
    <cellStyle name="Měna 3" xfId="3" xr:uid="{00000000-0005-0000-0000-000008000000}"/>
    <cellStyle name="Normálna" xfId="0" builtinId="0"/>
    <cellStyle name="Normálna 2" xfId="4" xr:uid="{00000000-0005-0000-0000-000009000000}"/>
    <cellStyle name="Normálne 2" xfId="5" xr:uid="{00000000-0005-0000-0000-00000A000000}"/>
    <cellStyle name="Normální 2" xfId="6" xr:uid="{00000000-0005-0000-0000-00000B000000}"/>
    <cellStyle name="Procenta 2" xfId="7" xr:uid="{00000000-0005-0000-0000-00000C000000}"/>
    <cellStyle name="Procenta 3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287640</xdr:colOff>
      <xdr:row>191</xdr:row>
      <xdr:rowOff>621000</xdr:rowOff>
    </xdr:from>
    <xdr:to>
      <xdr:col>9</xdr:col>
      <xdr:colOff>356040</xdr:colOff>
      <xdr:row>201</xdr:row>
      <xdr:rowOff>83880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89200" y="32720760"/>
          <a:ext cx="1801080" cy="168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38100</xdr:colOff>
      <xdr:row>191</xdr:row>
      <xdr:rowOff>514350</xdr:rowOff>
    </xdr:from>
    <xdr:to>
      <xdr:col>7</xdr:col>
      <xdr:colOff>29722</xdr:colOff>
      <xdr:row>200</xdr:row>
      <xdr:rowOff>139449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DEA88AF-7DEC-E283-53AC-75E6338F4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32766000"/>
          <a:ext cx="1801372" cy="168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272"/>
  <sheetViews>
    <sheetView tabSelected="1" zoomScaleNormal="100" zoomScaleSheetLayoutView="100" workbookViewId="0">
      <selection activeCell="F13" sqref="F13"/>
    </sheetView>
  </sheetViews>
  <sheetFormatPr defaultColWidth="9.140625" defaultRowHeight="12.75" x14ac:dyDescent="0.2"/>
  <cols>
    <col min="1" max="1" width="5" style="2" customWidth="1"/>
    <col min="2" max="2" width="63.85546875" style="2" customWidth="1"/>
    <col min="3" max="3" width="3.85546875" style="2" customWidth="1"/>
    <col min="4" max="4" width="10.7109375" style="2" customWidth="1"/>
    <col min="5" max="5" width="9.85546875" style="2" customWidth="1"/>
    <col min="6" max="6" width="8.7109375" style="2" customWidth="1"/>
    <col min="7" max="7" width="8.5703125" style="2" customWidth="1"/>
    <col min="8" max="8" width="10.85546875" style="2" customWidth="1"/>
    <col min="9" max="9" width="13.7109375" style="2" customWidth="1"/>
    <col min="10" max="10" width="9.42578125" style="2" customWidth="1"/>
    <col min="11" max="11" width="9.28515625" style="2" customWidth="1"/>
    <col min="12" max="1025" width="9.140625" style="2"/>
  </cols>
  <sheetData>
    <row r="1" spans="1:10" ht="18" customHeight="1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 ht="12.75" customHeight="1" x14ac:dyDescent="0.2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16.5" customHeight="1" x14ac:dyDescent="0.2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2">
      <c r="A4" s="5" t="s">
        <v>3</v>
      </c>
      <c r="B4" s="4"/>
      <c r="C4" s="4"/>
      <c r="D4" s="4"/>
      <c r="E4" s="4"/>
      <c r="F4" s="4"/>
      <c r="G4" s="4"/>
      <c r="H4" s="4"/>
      <c r="I4" s="4"/>
      <c r="J4" s="4"/>
    </row>
    <row r="5" spans="1:10" ht="12.75" customHeight="1" x14ac:dyDescent="0.2">
      <c r="A5" s="5" t="s">
        <v>4</v>
      </c>
      <c r="B5" s="4"/>
      <c r="C5" s="4"/>
      <c r="D5" s="4"/>
      <c r="E5" s="4"/>
      <c r="F5" s="4"/>
      <c r="G5" s="4"/>
      <c r="H5" s="4"/>
      <c r="I5" s="4"/>
      <c r="J5" s="4"/>
    </row>
    <row r="6" spans="1:10" ht="12.75" customHeight="1" x14ac:dyDescent="0.2">
      <c r="A6" s="5" t="s">
        <v>5</v>
      </c>
      <c r="B6" s="4"/>
      <c r="C6" s="4"/>
      <c r="D6" s="4"/>
      <c r="E6" s="4"/>
      <c r="F6" s="4"/>
      <c r="G6" s="4"/>
      <c r="H6" s="4"/>
      <c r="I6" s="4"/>
      <c r="J6" s="4"/>
    </row>
    <row r="7" spans="1:10" ht="12.75" customHeight="1" x14ac:dyDescent="0.2">
      <c r="A7" s="5" t="s">
        <v>6</v>
      </c>
      <c r="B7" s="4"/>
      <c r="C7" s="4"/>
      <c r="D7" s="4"/>
      <c r="E7" s="6"/>
      <c r="F7" s="4"/>
      <c r="G7" s="4"/>
      <c r="H7" s="4"/>
      <c r="I7" s="4"/>
      <c r="J7" s="4"/>
    </row>
    <row r="8" spans="1:10" ht="15" customHeight="1" x14ac:dyDescent="0.2">
      <c r="A8" s="5" t="s">
        <v>7</v>
      </c>
      <c r="B8" s="4"/>
      <c r="C8" s="4"/>
      <c r="D8" s="4"/>
      <c r="E8" s="6"/>
      <c r="F8" s="4"/>
      <c r="G8" s="4"/>
      <c r="H8" s="4"/>
      <c r="I8" s="4"/>
      <c r="J8" s="4"/>
    </row>
    <row r="9" spans="1:10" ht="15" customHeight="1" x14ac:dyDescent="0.2">
      <c r="A9" s="5"/>
      <c r="B9" s="5" t="s">
        <v>8</v>
      </c>
      <c r="C9" s="4"/>
      <c r="D9" s="4"/>
      <c r="E9" s="6"/>
      <c r="F9" s="4"/>
      <c r="G9" s="4"/>
      <c r="H9" s="4"/>
      <c r="I9" s="4"/>
      <c r="J9" s="4"/>
    </row>
    <row r="10" spans="1:10" ht="15" customHeight="1" x14ac:dyDescent="0.2">
      <c r="A10" s="5"/>
      <c r="B10" s="5" t="s">
        <v>9</v>
      </c>
      <c r="C10" s="4"/>
      <c r="D10" s="4"/>
      <c r="E10" s="6"/>
      <c r="F10" s="4"/>
      <c r="G10" s="4"/>
      <c r="H10" s="4"/>
      <c r="I10" s="4"/>
      <c r="J10" s="4"/>
    </row>
    <row r="11" spans="1:10" ht="15" customHeight="1" x14ac:dyDescent="0.2">
      <c r="A11" s="5"/>
      <c r="B11" s="5" t="s">
        <v>10</v>
      </c>
      <c r="C11" s="4"/>
      <c r="D11" s="4"/>
      <c r="E11" s="6"/>
      <c r="F11" s="4"/>
      <c r="G11" s="4"/>
      <c r="H11" s="4"/>
      <c r="I11" s="4"/>
      <c r="J11" s="4"/>
    </row>
    <row r="12" spans="1:10" ht="15" customHeight="1" x14ac:dyDescent="0.2">
      <c r="A12" s="5"/>
      <c r="B12" s="5" t="s">
        <v>11</v>
      </c>
      <c r="C12" s="4"/>
      <c r="D12" s="4"/>
      <c r="E12" s="6"/>
      <c r="F12" s="4"/>
      <c r="G12" s="4"/>
      <c r="H12" s="4"/>
      <c r="I12" s="4"/>
      <c r="J12" s="4"/>
    </row>
    <row r="13" spans="1:10" ht="12.75" customHeight="1" x14ac:dyDescent="0.2">
      <c r="A13" s="5" t="s">
        <v>12</v>
      </c>
      <c r="B13" s="4"/>
      <c r="C13" s="4"/>
      <c r="D13" s="4"/>
      <c r="E13" s="6"/>
      <c r="F13" s="4"/>
      <c r="G13" s="4"/>
      <c r="H13" s="4"/>
      <c r="I13" s="4"/>
      <c r="J13" s="4"/>
    </row>
    <row r="14" spans="1:10" ht="12.75" customHeight="1" x14ac:dyDescent="0.2">
      <c r="A14" s="5" t="s">
        <v>13</v>
      </c>
      <c r="B14" s="7"/>
      <c r="C14" s="4"/>
      <c r="D14" s="4"/>
      <c r="E14" s="6"/>
      <c r="F14" s="4"/>
      <c r="G14" s="4"/>
      <c r="H14" s="4"/>
      <c r="I14" s="4"/>
      <c r="J14" s="4"/>
    </row>
    <row r="15" spans="1:10" ht="12.75" customHeight="1" x14ac:dyDescent="0.2">
      <c r="A15" s="5"/>
      <c r="B15" s="7"/>
      <c r="C15" s="4"/>
      <c r="D15" s="4"/>
      <c r="E15" s="6"/>
      <c r="F15" s="4"/>
      <c r="G15" s="4"/>
      <c r="H15" s="4"/>
      <c r="I15" s="4"/>
      <c r="J15" s="4"/>
    </row>
    <row r="16" spans="1:10" ht="12" customHeight="1" x14ac:dyDescent="0.2">
      <c r="A16" s="5" t="s">
        <v>159</v>
      </c>
      <c r="B16" s="4"/>
      <c r="C16" s="4"/>
      <c r="D16" s="4"/>
      <c r="E16" s="8"/>
      <c r="F16" s="4"/>
      <c r="G16" s="4"/>
      <c r="H16" s="4"/>
      <c r="I16" s="4"/>
      <c r="J16" s="4"/>
    </row>
    <row r="17" spans="1:14" ht="20.25" customHeight="1" x14ac:dyDescent="0.2">
      <c r="A17" s="5"/>
      <c r="B17" s="4"/>
      <c r="C17" s="4"/>
      <c r="D17" s="4"/>
      <c r="E17" s="8"/>
      <c r="F17" s="4"/>
      <c r="H17" s="4"/>
      <c r="I17" s="4"/>
      <c r="J17" s="4"/>
    </row>
    <row r="18" spans="1:14" ht="13.9" customHeight="1" x14ac:dyDescent="0.2">
      <c r="A18" s="5"/>
      <c r="B18" s="5"/>
      <c r="C18" s="4"/>
      <c r="D18" s="4"/>
      <c r="E18" s="4"/>
      <c r="F18" s="4"/>
      <c r="G18" s="4"/>
      <c r="H18" s="4"/>
      <c r="I18" s="4"/>
      <c r="J18" s="4"/>
    </row>
    <row r="19" spans="1:14" ht="27" customHeight="1" x14ac:dyDescent="0.2">
      <c r="A19" s="9" t="s">
        <v>14</v>
      </c>
      <c r="B19" s="10" t="s">
        <v>15</v>
      </c>
      <c r="C19" s="10" t="s">
        <v>16</v>
      </c>
      <c r="D19" s="10" t="s">
        <v>17</v>
      </c>
      <c r="E19" s="10" t="s">
        <v>18</v>
      </c>
      <c r="F19" s="10" t="s">
        <v>19</v>
      </c>
      <c r="G19" s="10" t="s">
        <v>20</v>
      </c>
      <c r="H19" s="10" t="s">
        <v>21</v>
      </c>
      <c r="I19" s="11" t="s">
        <v>22</v>
      </c>
      <c r="J19" s="12" t="s">
        <v>23</v>
      </c>
    </row>
    <row r="20" spans="1:14" ht="18" customHeight="1" thickBot="1" x14ac:dyDescent="0.25">
      <c r="A20" s="13">
        <v>0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>
        <v>8</v>
      </c>
      <c r="I20" s="15">
        <v>9</v>
      </c>
      <c r="J20" s="16">
        <v>10</v>
      </c>
      <c r="M20" s="17"/>
      <c r="N20" s="18"/>
    </row>
    <row r="21" spans="1:14" s="27" customFormat="1" ht="12.6" customHeight="1" thickTop="1" x14ac:dyDescent="0.2">
      <c r="A21" s="19">
        <v>1</v>
      </c>
      <c r="B21" s="20" t="s">
        <v>24</v>
      </c>
      <c r="C21" s="20" t="s">
        <v>25</v>
      </c>
      <c r="D21" s="21">
        <f>D22</f>
        <v>10638.5</v>
      </c>
      <c r="E21" s="22"/>
      <c r="F21" s="23">
        <f t="shared" ref="F21:F52" si="0">E21*D21</f>
        <v>0</v>
      </c>
      <c r="G21" s="22"/>
      <c r="H21" s="23">
        <f t="shared" ref="H21:H52" si="1">G21*D21</f>
        <v>0</v>
      </c>
      <c r="I21" s="24">
        <f t="shared" ref="I21:I52" si="2">H21+F21</f>
        <v>0</v>
      </c>
      <c r="J21" s="25">
        <f>D21*0.5/1000</f>
        <v>5.3192500000000003</v>
      </c>
      <c r="K21" s="26"/>
      <c r="M21" s="26"/>
    </row>
    <row r="22" spans="1:14" s="27" customFormat="1" ht="12.6" customHeight="1" x14ac:dyDescent="0.2">
      <c r="A22" s="19">
        <v>2</v>
      </c>
      <c r="B22" s="20" t="s">
        <v>26</v>
      </c>
      <c r="C22" s="20" t="s">
        <v>25</v>
      </c>
      <c r="D22" s="21">
        <f>D29+D30+D31+562.5</f>
        <v>10638.5</v>
      </c>
      <c r="E22" s="22"/>
      <c r="F22" s="23">
        <f t="shared" si="0"/>
        <v>0</v>
      </c>
      <c r="G22" s="22"/>
      <c r="H22" s="23">
        <f t="shared" si="1"/>
        <v>0</v>
      </c>
      <c r="I22" s="24">
        <f t="shared" si="2"/>
        <v>0</v>
      </c>
      <c r="J22" s="25"/>
      <c r="K22" s="26"/>
      <c r="M22" s="26"/>
    </row>
    <row r="23" spans="1:14" s="27" customFormat="1" ht="12.6" customHeight="1" x14ac:dyDescent="0.2">
      <c r="A23" s="19">
        <v>3</v>
      </c>
      <c r="B23" s="20" t="s">
        <v>27</v>
      </c>
      <c r="C23" s="20" t="s">
        <v>25</v>
      </c>
      <c r="D23" s="21">
        <f>D22</f>
        <v>10638.5</v>
      </c>
      <c r="E23" s="22"/>
      <c r="F23" s="23">
        <f t="shared" si="0"/>
        <v>0</v>
      </c>
      <c r="G23" s="22"/>
      <c r="H23" s="23">
        <f t="shared" si="1"/>
        <v>0</v>
      </c>
      <c r="I23" s="24">
        <f t="shared" si="2"/>
        <v>0</v>
      </c>
      <c r="J23" s="25"/>
      <c r="K23" s="26"/>
      <c r="M23" s="26"/>
    </row>
    <row r="24" spans="1:14" s="27" customFormat="1" x14ac:dyDescent="0.2">
      <c r="A24" s="19">
        <v>4</v>
      </c>
      <c r="B24" s="20" t="s">
        <v>28</v>
      </c>
      <c r="C24" s="20" t="s">
        <v>29</v>
      </c>
      <c r="D24" s="21">
        <v>1245.5</v>
      </c>
      <c r="E24" s="22"/>
      <c r="F24" s="23">
        <f t="shared" si="0"/>
        <v>0</v>
      </c>
      <c r="G24" s="28"/>
      <c r="H24" s="23">
        <f t="shared" si="1"/>
        <v>0</v>
      </c>
      <c r="I24" s="24">
        <f t="shared" si="2"/>
        <v>0</v>
      </c>
      <c r="J24" s="25">
        <f>D24/1000</f>
        <v>1.2455000000000001</v>
      </c>
      <c r="K24" s="26"/>
      <c r="M24" s="26"/>
    </row>
    <row r="25" spans="1:14" s="27" customFormat="1" x14ac:dyDescent="0.2">
      <c r="A25" s="19">
        <v>5</v>
      </c>
      <c r="B25" s="20" t="s">
        <v>30</v>
      </c>
      <c r="C25" s="20" t="s">
        <v>29</v>
      </c>
      <c r="D25" s="21">
        <v>368.1</v>
      </c>
      <c r="E25" s="22"/>
      <c r="F25" s="23">
        <f t="shared" si="0"/>
        <v>0</v>
      </c>
      <c r="G25" s="28"/>
      <c r="H25" s="23">
        <f t="shared" si="1"/>
        <v>0</v>
      </c>
      <c r="I25" s="24">
        <f t="shared" si="2"/>
        <v>0</v>
      </c>
      <c r="J25" s="25">
        <f>D25/1000</f>
        <v>0.36810000000000004</v>
      </c>
      <c r="K25" s="26"/>
      <c r="M25" s="26"/>
    </row>
    <row r="26" spans="1:14" x14ac:dyDescent="0.2">
      <c r="A26" s="19">
        <v>6</v>
      </c>
      <c r="B26" s="20" t="s">
        <v>31</v>
      </c>
      <c r="C26" s="20" t="s">
        <v>29</v>
      </c>
      <c r="D26" s="21">
        <v>4.4000000000000004</v>
      </c>
      <c r="E26" s="22"/>
      <c r="F26" s="23">
        <f t="shared" si="0"/>
        <v>0</v>
      </c>
      <c r="G26" s="28"/>
      <c r="H26" s="23">
        <f t="shared" si="1"/>
        <v>0</v>
      </c>
      <c r="I26" s="24">
        <f t="shared" si="2"/>
        <v>0</v>
      </c>
      <c r="J26" s="25">
        <f>D26/1000</f>
        <v>4.4000000000000003E-3</v>
      </c>
      <c r="M26" s="26"/>
      <c r="N26" s="29"/>
    </row>
    <row r="27" spans="1:14" x14ac:dyDescent="0.2">
      <c r="A27" s="19">
        <v>7</v>
      </c>
      <c r="B27" s="20" t="s">
        <v>32</v>
      </c>
      <c r="C27" s="20" t="s">
        <v>25</v>
      </c>
      <c r="D27" s="21">
        <f>D23</f>
        <v>10638.5</v>
      </c>
      <c r="E27" s="22"/>
      <c r="F27" s="23">
        <f t="shared" si="0"/>
        <v>0</v>
      </c>
      <c r="G27" s="28"/>
      <c r="H27" s="23">
        <f t="shared" si="1"/>
        <v>0</v>
      </c>
      <c r="I27" s="24">
        <f t="shared" si="2"/>
        <v>0</v>
      </c>
      <c r="J27" s="25"/>
      <c r="M27" s="26"/>
      <c r="N27" s="29"/>
    </row>
    <row r="28" spans="1:14" x14ac:dyDescent="0.2">
      <c r="A28" s="19">
        <v>8</v>
      </c>
      <c r="B28" s="20" t="s">
        <v>33</v>
      </c>
      <c r="C28" s="20" t="s">
        <v>25</v>
      </c>
      <c r="D28" s="21">
        <f>D23</f>
        <v>10638.5</v>
      </c>
      <c r="E28" s="22"/>
      <c r="F28" s="23">
        <f t="shared" si="0"/>
        <v>0</v>
      </c>
      <c r="G28" s="28"/>
      <c r="H28" s="23">
        <f t="shared" si="1"/>
        <v>0</v>
      </c>
      <c r="I28" s="24">
        <f t="shared" si="2"/>
        <v>0</v>
      </c>
      <c r="J28" s="25"/>
      <c r="M28" s="26"/>
      <c r="N28" s="29"/>
    </row>
    <row r="29" spans="1:14" x14ac:dyDescent="0.2">
      <c r="A29" s="19">
        <v>9</v>
      </c>
      <c r="B29" s="20" t="s">
        <v>34</v>
      </c>
      <c r="C29" s="20" t="s">
        <v>25</v>
      </c>
      <c r="D29" s="21">
        <v>4594</v>
      </c>
      <c r="E29" s="22"/>
      <c r="F29" s="23">
        <f t="shared" si="0"/>
        <v>0</v>
      </c>
      <c r="G29" s="28"/>
      <c r="H29" s="23">
        <f t="shared" si="1"/>
        <v>0</v>
      </c>
      <c r="I29" s="24">
        <f t="shared" si="2"/>
        <v>0</v>
      </c>
      <c r="J29" s="25"/>
      <c r="M29" s="26"/>
      <c r="N29" s="29"/>
    </row>
    <row r="30" spans="1:14" x14ac:dyDescent="0.2">
      <c r="A30" s="19">
        <v>10</v>
      </c>
      <c r="B30" s="20" t="s">
        <v>35</v>
      </c>
      <c r="C30" s="20" t="s">
        <v>25</v>
      </c>
      <c r="D30" s="21">
        <v>4457</v>
      </c>
      <c r="E30" s="22"/>
      <c r="F30" s="23">
        <f t="shared" si="0"/>
        <v>0</v>
      </c>
      <c r="G30" s="28"/>
      <c r="H30" s="23">
        <f t="shared" si="1"/>
        <v>0</v>
      </c>
      <c r="I30" s="24">
        <f t="shared" si="2"/>
        <v>0</v>
      </c>
      <c r="J30" s="25"/>
      <c r="M30" s="26"/>
      <c r="N30" s="29"/>
    </row>
    <row r="31" spans="1:14" ht="22.5" x14ac:dyDescent="0.2">
      <c r="A31" s="19">
        <v>11</v>
      </c>
      <c r="B31" s="20" t="s">
        <v>36</v>
      </c>
      <c r="C31" s="20" t="s">
        <v>37</v>
      </c>
      <c r="D31" s="21">
        <v>1025</v>
      </c>
      <c r="E31" s="22"/>
      <c r="F31" s="23">
        <f t="shared" si="0"/>
        <v>0</v>
      </c>
      <c r="G31" s="28"/>
      <c r="H31" s="23">
        <f t="shared" si="1"/>
        <v>0</v>
      </c>
      <c r="I31" s="24">
        <f t="shared" si="2"/>
        <v>0</v>
      </c>
      <c r="J31" s="25"/>
      <c r="M31" s="26"/>
      <c r="N31" s="29"/>
    </row>
    <row r="32" spans="1:14" x14ac:dyDescent="0.2">
      <c r="A32" s="19">
        <v>12</v>
      </c>
      <c r="B32" s="20" t="s">
        <v>38</v>
      </c>
      <c r="C32" s="20" t="s">
        <v>29</v>
      </c>
      <c r="D32" s="21">
        <v>229.7</v>
      </c>
      <c r="E32" s="22"/>
      <c r="F32" s="23">
        <f t="shared" si="0"/>
        <v>0</v>
      </c>
      <c r="G32" s="28"/>
      <c r="H32" s="23">
        <f t="shared" si="1"/>
        <v>0</v>
      </c>
      <c r="I32" s="24">
        <f t="shared" si="2"/>
        <v>0</v>
      </c>
      <c r="J32" s="25">
        <f>D32/1000</f>
        <v>0.22969999999999999</v>
      </c>
      <c r="M32" s="26"/>
      <c r="N32" s="29"/>
    </row>
    <row r="33" spans="1:14" ht="22.5" x14ac:dyDescent="0.2">
      <c r="A33" s="19">
        <v>13</v>
      </c>
      <c r="B33" s="20" t="s">
        <v>39</v>
      </c>
      <c r="C33" s="20" t="s">
        <v>29</v>
      </c>
      <c r="D33" s="21">
        <f>D30*10/1000</f>
        <v>44.57</v>
      </c>
      <c r="E33" s="22"/>
      <c r="F33" s="23">
        <f t="shared" si="0"/>
        <v>0</v>
      </c>
      <c r="G33" s="28"/>
      <c r="H33" s="23">
        <f t="shared" si="1"/>
        <v>0</v>
      </c>
      <c r="I33" s="24">
        <f t="shared" si="2"/>
        <v>0</v>
      </c>
      <c r="J33" s="25">
        <f>D33/1000</f>
        <v>4.4569999999999999E-2</v>
      </c>
      <c r="M33" s="26"/>
      <c r="N33" s="29"/>
    </row>
    <row r="34" spans="1:14" ht="22.5" x14ac:dyDescent="0.2">
      <c r="A34" s="19">
        <v>14</v>
      </c>
      <c r="B34" s="20" t="s">
        <v>40</v>
      </c>
      <c r="C34" s="20" t="s">
        <v>29</v>
      </c>
      <c r="D34" s="21">
        <f>D31*10/1000</f>
        <v>10.25</v>
      </c>
      <c r="E34" s="22"/>
      <c r="F34" s="23">
        <f t="shared" si="0"/>
        <v>0</v>
      </c>
      <c r="G34" s="28"/>
      <c r="H34" s="23">
        <f t="shared" si="1"/>
        <v>0</v>
      </c>
      <c r="I34" s="24">
        <f t="shared" si="2"/>
        <v>0</v>
      </c>
      <c r="J34" s="25">
        <f>D34/1000</f>
        <v>1.025E-2</v>
      </c>
      <c r="M34" s="26"/>
      <c r="N34" s="29"/>
    </row>
    <row r="35" spans="1:14" x14ac:dyDescent="0.2">
      <c r="A35" s="19">
        <v>15</v>
      </c>
      <c r="B35" s="20" t="s">
        <v>41</v>
      </c>
      <c r="C35" s="20" t="s">
        <v>37</v>
      </c>
      <c r="D35" s="21">
        <f>SUM(D38:D57)</f>
        <v>76</v>
      </c>
      <c r="E35" s="22"/>
      <c r="F35" s="23">
        <f t="shared" si="0"/>
        <v>0</v>
      </c>
      <c r="G35" s="28"/>
      <c r="H35" s="23">
        <f t="shared" si="1"/>
        <v>0</v>
      </c>
      <c r="I35" s="24">
        <f t="shared" si="2"/>
        <v>0</v>
      </c>
      <c r="J35" s="25"/>
      <c r="M35" s="26"/>
      <c r="N35" s="29"/>
    </row>
    <row r="36" spans="1:14" x14ac:dyDescent="0.2">
      <c r="A36" s="19">
        <v>16</v>
      </c>
      <c r="B36" s="20" t="s">
        <v>42</v>
      </c>
      <c r="C36" s="20" t="s">
        <v>37</v>
      </c>
      <c r="D36" s="21">
        <f>SUM(D61:D82)</f>
        <v>125</v>
      </c>
      <c r="E36" s="22"/>
      <c r="F36" s="23">
        <f t="shared" si="0"/>
        <v>0</v>
      </c>
      <c r="G36" s="28"/>
      <c r="H36" s="23">
        <f t="shared" si="1"/>
        <v>0</v>
      </c>
      <c r="I36" s="24">
        <f t="shared" si="2"/>
        <v>0</v>
      </c>
      <c r="J36" s="25"/>
      <c r="M36" s="26"/>
      <c r="N36" s="29"/>
    </row>
    <row r="37" spans="1:14" x14ac:dyDescent="0.2">
      <c r="A37" s="19">
        <v>17</v>
      </c>
      <c r="B37" s="20" t="s">
        <v>43</v>
      </c>
      <c r="C37" s="20" t="s">
        <v>37</v>
      </c>
      <c r="D37" s="21">
        <f>SUM(D83:D167)</f>
        <v>11611</v>
      </c>
      <c r="E37" s="22"/>
      <c r="F37" s="23">
        <f t="shared" si="0"/>
        <v>0</v>
      </c>
      <c r="G37" s="28"/>
      <c r="H37" s="23">
        <f t="shared" si="1"/>
        <v>0</v>
      </c>
      <c r="I37" s="24">
        <f t="shared" si="2"/>
        <v>0</v>
      </c>
      <c r="J37" s="25"/>
      <c r="M37" s="26"/>
      <c r="N37" s="29"/>
    </row>
    <row r="38" spans="1:14" x14ac:dyDescent="0.2">
      <c r="A38" s="19">
        <v>18</v>
      </c>
      <c r="B38" s="20" t="s">
        <v>44</v>
      </c>
      <c r="C38" s="20" t="s">
        <v>37</v>
      </c>
      <c r="D38" s="21">
        <v>1</v>
      </c>
      <c r="E38" s="22"/>
      <c r="F38" s="23">
        <f t="shared" si="0"/>
        <v>0</v>
      </c>
      <c r="G38" s="28"/>
      <c r="H38" s="23">
        <f t="shared" si="1"/>
        <v>0</v>
      </c>
      <c r="I38" s="24">
        <f t="shared" si="2"/>
        <v>0</v>
      </c>
      <c r="J38" s="25">
        <f t="shared" ref="J38:J57" si="3">D38*0.07</f>
        <v>7.0000000000000007E-2</v>
      </c>
      <c r="M38" s="26"/>
      <c r="N38" s="29"/>
    </row>
    <row r="39" spans="1:14" x14ac:dyDescent="0.2">
      <c r="A39" s="19">
        <v>19</v>
      </c>
      <c r="B39" s="20" t="s">
        <v>45</v>
      </c>
      <c r="C39" s="20" t="s">
        <v>37</v>
      </c>
      <c r="D39" s="21">
        <v>1</v>
      </c>
      <c r="E39" s="22"/>
      <c r="F39" s="23">
        <f t="shared" si="0"/>
        <v>0</v>
      </c>
      <c r="G39" s="28"/>
      <c r="H39" s="23">
        <f t="shared" si="1"/>
        <v>0</v>
      </c>
      <c r="I39" s="24">
        <f t="shared" si="2"/>
        <v>0</v>
      </c>
      <c r="J39" s="25">
        <f t="shared" si="3"/>
        <v>7.0000000000000007E-2</v>
      </c>
      <c r="M39" s="26"/>
      <c r="N39" s="29"/>
    </row>
    <row r="40" spans="1:14" x14ac:dyDescent="0.2">
      <c r="A40" s="19">
        <v>20</v>
      </c>
      <c r="B40" s="20" t="s">
        <v>46</v>
      </c>
      <c r="C40" s="20" t="s">
        <v>37</v>
      </c>
      <c r="D40" s="21">
        <v>3</v>
      </c>
      <c r="E40" s="22"/>
      <c r="F40" s="23">
        <f t="shared" si="0"/>
        <v>0</v>
      </c>
      <c r="G40" s="28"/>
      <c r="H40" s="23">
        <f t="shared" si="1"/>
        <v>0</v>
      </c>
      <c r="I40" s="24">
        <f t="shared" si="2"/>
        <v>0</v>
      </c>
      <c r="J40" s="25">
        <f t="shared" si="3"/>
        <v>0.21000000000000002</v>
      </c>
      <c r="M40" s="26"/>
      <c r="N40" s="29"/>
    </row>
    <row r="41" spans="1:14" x14ac:dyDescent="0.2">
      <c r="A41" s="19">
        <v>21</v>
      </c>
      <c r="B41" s="20" t="s">
        <v>47</v>
      </c>
      <c r="C41" s="20" t="s">
        <v>37</v>
      </c>
      <c r="D41" s="21">
        <v>13</v>
      </c>
      <c r="E41" s="22"/>
      <c r="F41" s="23">
        <f t="shared" si="0"/>
        <v>0</v>
      </c>
      <c r="G41" s="28"/>
      <c r="H41" s="23">
        <f t="shared" si="1"/>
        <v>0</v>
      </c>
      <c r="I41" s="24">
        <f t="shared" si="2"/>
        <v>0</v>
      </c>
      <c r="J41" s="25">
        <f t="shared" si="3"/>
        <v>0.91000000000000014</v>
      </c>
      <c r="M41" s="26"/>
      <c r="N41" s="29"/>
    </row>
    <row r="42" spans="1:14" x14ac:dyDescent="0.2">
      <c r="A42" s="19">
        <v>22</v>
      </c>
      <c r="B42" s="20" t="s">
        <v>48</v>
      </c>
      <c r="C42" s="20" t="s">
        <v>37</v>
      </c>
      <c r="D42" s="21">
        <v>2</v>
      </c>
      <c r="E42" s="22"/>
      <c r="F42" s="23">
        <f t="shared" si="0"/>
        <v>0</v>
      </c>
      <c r="G42" s="28"/>
      <c r="H42" s="23">
        <f t="shared" si="1"/>
        <v>0</v>
      </c>
      <c r="I42" s="24">
        <f t="shared" si="2"/>
        <v>0</v>
      </c>
      <c r="J42" s="25">
        <f t="shared" si="3"/>
        <v>0.14000000000000001</v>
      </c>
      <c r="M42" s="26"/>
      <c r="N42" s="29"/>
    </row>
    <row r="43" spans="1:14" x14ac:dyDescent="0.2">
      <c r="A43" s="19">
        <v>23</v>
      </c>
      <c r="B43" s="20" t="s">
        <v>49</v>
      </c>
      <c r="C43" s="20" t="s">
        <v>37</v>
      </c>
      <c r="D43" s="21">
        <v>1</v>
      </c>
      <c r="E43" s="22"/>
      <c r="F43" s="23">
        <f t="shared" si="0"/>
        <v>0</v>
      </c>
      <c r="G43" s="28"/>
      <c r="H43" s="23">
        <f t="shared" si="1"/>
        <v>0</v>
      </c>
      <c r="I43" s="24">
        <f t="shared" si="2"/>
        <v>0</v>
      </c>
      <c r="J43" s="25">
        <f t="shared" si="3"/>
        <v>7.0000000000000007E-2</v>
      </c>
      <c r="M43" s="26"/>
      <c r="N43" s="29"/>
    </row>
    <row r="44" spans="1:14" x14ac:dyDescent="0.2">
      <c r="A44" s="19">
        <v>24</v>
      </c>
      <c r="B44" s="20" t="s">
        <v>50</v>
      </c>
      <c r="C44" s="20" t="s">
        <v>37</v>
      </c>
      <c r="D44" s="21">
        <v>1</v>
      </c>
      <c r="E44" s="22"/>
      <c r="F44" s="23">
        <f t="shared" si="0"/>
        <v>0</v>
      </c>
      <c r="G44" s="28"/>
      <c r="H44" s="23">
        <f t="shared" si="1"/>
        <v>0</v>
      </c>
      <c r="I44" s="24">
        <f t="shared" si="2"/>
        <v>0</v>
      </c>
      <c r="J44" s="25">
        <f t="shared" si="3"/>
        <v>7.0000000000000007E-2</v>
      </c>
      <c r="M44" s="26"/>
      <c r="N44" s="29"/>
    </row>
    <row r="45" spans="1:14" x14ac:dyDescent="0.2">
      <c r="A45" s="19">
        <v>25</v>
      </c>
      <c r="B45" s="20" t="s">
        <v>51</v>
      </c>
      <c r="C45" s="20" t="s">
        <v>37</v>
      </c>
      <c r="D45" s="21">
        <v>4</v>
      </c>
      <c r="E45" s="22"/>
      <c r="F45" s="23">
        <f t="shared" si="0"/>
        <v>0</v>
      </c>
      <c r="G45" s="28"/>
      <c r="H45" s="23">
        <f t="shared" si="1"/>
        <v>0</v>
      </c>
      <c r="I45" s="24">
        <f t="shared" si="2"/>
        <v>0</v>
      </c>
      <c r="J45" s="25">
        <f t="shared" si="3"/>
        <v>0.28000000000000003</v>
      </c>
      <c r="M45" s="26"/>
      <c r="N45" s="29"/>
    </row>
    <row r="46" spans="1:14" x14ac:dyDescent="0.2">
      <c r="A46" s="19">
        <v>26</v>
      </c>
      <c r="B46" s="20" t="s">
        <v>52</v>
      </c>
      <c r="C46" s="20" t="s">
        <v>37</v>
      </c>
      <c r="D46" s="21">
        <v>7</v>
      </c>
      <c r="E46" s="22"/>
      <c r="F46" s="23">
        <f t="shared" si="0"/>
        <v>0</v>
      </c>
      <c r="G46" s="28"/>
      <c r="H46" s="23">
        <f t="shared" si="1"/>
        <v>0</v>
      </c>
      <c r="I46" s="24">
        <f t="shared" si="2"/>
        <v>0</v>
      </c>
      <c r="J46" s="25">
        <f t="shared" si="3"/>
        <v>0.49000000000000005</v>
      </c>
      <c r="M46" s="26"/>
      <c r="N46" s="29"/>
    </row>
    <row r="47" spans="1:14" x14ac:dyDescent="0.2">
      <c r="A47" s="19">
        <v>27</v>
      </c>
      <c r="B47" s="20" t="s">
        <v>53</v>
      </c>
      <c r="C47" s="20" t="s">
        <v>37</v>
      </c>
      <c r="D47" s="21">
        <v>1</v>
      </c>
      <c r="E47" s="22"/>
      <c r="F47" s="23">
        <f t="shared" si="0"/>
        <v>0</v>
      </c>
      <c r="G47" s="28"/>
      <c r="H47" s="23">
        <f t="shared" si="1"/>
        <v>0</v>
      </c>
      <c r="I47" s="24">
        <f t="shared" si="2"/>
        <v>0</v>
      </c>
      <c r="J47" s="25">
        <f t="shared" si="3"/>
        <v>7.0000000000000007E-2</v>
      </c>
      <c r="M47" s="26"/>
      <c r="N47" s="29"/>
    </row>
    <row r="48" spans="1:14" x14ac:dyDescent="0.2">
      <c r="A48" s="19">
        <v>28</v>
      </c>
      <c r="B48" s="20" t="s">
        <v>54</v>
      </c>
      <c r="C48" s="20" t="s">
        <v>37</v>
      </c>
      <c r="D48" s="21">
        <v>4</v>
      </c>
      <c r="E48" s="22"/>
      <c r="F48" s="23">
        <f t="shared" si="0"/>
        <v>0</v>
      </c>
      <c r="G48" s="28"/>
      <c r="H48" s="23">
        <f t="shared" si="1"/>
        <v>0</v>
      </c>
      <c r="I48" s="24">
        <f t="shared" si="2"/>
        <v>0</v>
      </c>
      <c r="J48" s="25">
        <f t="shared" si="3"/>
        <v>0.28000000000000003</v>
      </c>
      <c r="M48" s="26"/>
      <c r="N48" s="29"/>
    </row>
    <row r="49" spans="1:14" x14ac:dyDescent="0.2">
      <c r="A49" s="19">
        <v>29</v>
      </c>
      <c r="B49" s="20" t="s">
        <v>55</v>
      </c>
      <c r="C49" s="20" t="s">
        <v>37</v>
      </c>
      <c r="D49" s="21">
        <v>6</v>
      </c>
      <c r="E49" s="22"/>
      <c r="F49" s="23">
        <f t="shared" si="0"/>
        <v>0</v>
      </c>
      <c r="G49" s="28"/>
      <c r="H49" s="23">
        <f t="shared" si="1"/>
        <v>0</v>
      </c>
      <c r="I49" s="24">
        <f t="shared" si="2"/>
        <v>0</v>
      </c>
      <c r="J49" s="25">
        <f t="shared" si="3"/>
        <v>0.42000000000000004</v>
      </c>
      <c r="M49" s="26"/>
      <c r="N49" s="29"/>
    </row>
    <row r="50" spans="1:14" x14ac:dyDescent="0.2">
      <c r="A50" s="19">
        <v>30</v>
      </c>
      <c r="B50" s="20" t="s">
        <v>56</v>
      </c>
      <c r="C50" s="20" t="s">
        <v>37</v>
      </c>
      <c r="D50" s="21">
        <v>5</v>
      </c>
      <c r="E50" s="22"/>
      <c r="F50" s="23">
        <f t="shared" si="0"/>
        <v>0</v>
      </c>
      <c r="G50" s="28"/>
      <c r="H50" s="23">
        <f t="shared" si="1"/>
        <v>0</v>
      </c>
      <c r="I50" s="24">
        <f t="shared" si="2"/>
        <v>0</v>
      </c>
      <c r="J50" s="25">
        <f t="shared" si="3"/>
        <v>0.35000000000000003</v>
      </c>
      <c r="M50" s="26"/>
      <c r="N50" s="29"/>
    </row>
    <row r="51" spans="1:14" x14ac:dyDescent="0.2">
      <c r="A51" s="19">
        <v>31</v>
      </c>
      <c r="B51" s="20" t="s">
        <v>57</v>
      </c>
      <c r="C51" s="20" t="s">
        <v>37</v>
      </c>
      <c r="D51" s="21">
        <v>1</v>
      </c>
      <c r="E51" s="22"/>
      <c r="F51" s="23">
        <f t="shared" si="0"/>
        <v>0</v>
      </c>
      <c r="G51" s="28"/>
      <c r="H51" s="23">
        <f t="shared" si="1"/>
        <v>0</v>
      </c>
      <c r="I51" s="24">
        <f t="shared" si="2"/>
        <v>0</v>
      </c>
      <c r="J51" s="25">
        <f t="shared" si="3"/>
        <v>7.0000000000000007E-2</v>
      </c>
      <c r="M51" s="26"/>
      <c r="N51" s="29"/>
    </row>
    <row r="52" spans="1:14" x14ac:dyDescent="0.2">
      <c r="A52" s="19">
        <v>32</v>
      </c>
      <c r="B52" s="20" t="s">
        <v>58</v>
      </c>
      <c r="C52" s="20" t="s">
        <v>37</v>
      </c>
      <c r="D52" s="21">
        <v>11</v>
      </c>
      <c r="E52" s="22"/>
      <c r="F52" s="23">
        <f t="shared" si="0"/>
        <v>0</v>
      </c>
      <c r="G52" s="28"/>
      <c r="H52" s="23">
        <f t="shared" si="1"/>
        <v>0</v>
      </c>
      <c r="I52" s="24">
        <f t="shared" si="2"/>
        <v>0</v>
      </c>
      <c r="J52" s="25">
        <f t="shared" si="3"/>
        <v>0.77</v>
      </c>
      <c r="M52" s="26"/>
      <c r="N52" s="29"/>
    </row>
    <row r="53" spans="1:14" x14ac:dyDescent="0.2">
      <c r="A53" s="19">
        <v>33</v>
      </c>
      <c r="B53" s="20" t="s">
        <v>59</v>
      </c>
      <c r="C53" s="20" t="s">
        <v>37</v>
      </c>
      <c r="D53" s="21">
        <v>1</v>
      </c>
      <c r="E53" s="22"/>
      <c r="F53" s="23">
        <f t="shared" ref="F53:F84" si="4">E53*D53</f>
        <v>0</v>
      </c>
      <c r="G53" s="28"/>
      <c r="H53" s="23">
        <f t="shared" ref="H53:H84" si="5">G53*D53</f>
        <v>0</v>
      </c>
      <c r="I53" s="24">
        <f t="shared" ref="I53:I84" si="6">H53+F53</f>
        <v>0</v>
      </c>
      <c r="J53" s="25">
        <f t="shared" si="3"/>
        <v>7.0000000000000007E-2</v>
      </c>
      <c r="M53" s="26"/>
      <c r="N53" s="29"/>
    </row>
    <row r="54" spans="1:14" x14ac:dyDescent="0.2">
      <c r="A54" s="19">
        <v>34</v>
      </c>
      <c r="B54" s="20" t="s">
        <v>60</v>
      </c>
      <c r="C54" s="20" t="s">
        <v>37</v>
      </c>
      <c r="D54" s="21">
        <v>6</v>
      </c>
      <c r="E54" s="22"/>
      <c r="F54" s="23">
        <f t="shared" si="4"/>
        <v>0</v>
      </c>
      <c r="G54" s="28"/>
      <c r="H54" s="23">
        <f t="shared" si="5"/>
        <v>0</v>
      </c>
      <c r="I54" s="24">
        <f t="shared" si="6"/>
        <v>0</v>
      </c>
      <c r="J54" s="25">
        <f t="shared" si="3"/>
        <v>0.42000000000000004</v>
      </c>
      <c r="M54" s="26"/>
      <c r="N54" s="29"/>
    </row>
    <row r="55" spans="1:14" x14ac:dyDescent="0.2">
      <c r="A55" s="19">
        <v>35</v>
      </c>
      <c r="B55" s="20" t="s">
        <v>61</v>
      </c>
      <c r="C55" s="20" t="s">
        <v>37</v>
      </c>
      <c r="D55" s="21">
        <v>2</v>
      </c>
      <c r="E55" s="22"/>
      <c r="F55" s="23">
        <f t="shared" si="4"/>
        <v>0</v>
      </c>
      <c r="G55" s="28"/>
      <c r="H55" s="23">
        <f t="shared" si="5"/>
        <v>0</v>
      </c>
      <c r="I55" s="24">
        <f t="shared" si="6"/>
        <v>0</v>
      </c>
      <c r="J55" s="25">
        <f t="shared" si="3"/>
        <v>0.14000000000000001</v>
      </c>
      <c r="M55" s="26"/>
      <c r="N55" s="29"/>
    </row>
    <row r="56" spans="1:14" x14ac:dyDescent="0.2">
      <c r="A56" s="19">
        <v>36</v>
      </c>
      <c r="B56" s="20" t="s">
        <v>62</v>
      </c>
      <c r="C56" s="20" t="s">
        <v>37</v>
      </c>
      <c r="D56" s="21">
        <v>3</v>
      </c>
      <c r="E56" s="22"/>
      <c r="F56" s="23">
        <f t="shared" si="4"/>
        <v>0</v>
      </c>
      <c r="G56" s="28"/>
      <c r="H56" s="23">
        <f t="shared" si="5"/>
        <v>0</v>
      </c>
      <c r="I56" s="24">
        <f t="shared" si="6"/>
        <v>0</v>
      </c>
      <c r="J56" s="25">
        <f t="shared" si="3"/>
        <v>0.21000000000000002</v>
      </c>
      <c r="M56" s="26"/>
      <c r="N56" s="29"/>
    </row>
    <row r="57" spans="1:14" x14ac:dyDescent="0.2">
      <c r="A57" s="19">
        <v>37</v>
      </c>
      <c r="B57" s="20" t="s">
        <v>63</v>
      </c>
      <c r="C57" s="20" t="s">
        <v>37</v>
      </c>
      <c r="D57" s="21">
        <v>3</v>
      </c>
      <c r="E57" s="22"/>
      <c r="F57" s="23">
        <f t="shared" si="4"/>
        <v>0</v>
      </c>
      <c r="G57" s="28"/>
      <c r="H57" s="23">
        <f t="shared" si="5"/>
        <v>0</v>
      </c>
      <c r="I57" s="24">
        <f t="shared" si="6"/>
        <v>0</v>
      </c>
      <c r="J57" s="25">
        <f t="shared" si="3"/>
        <v>0.21000000000000002</v>
      </c>
      <c r="M57" s="26"/>
      <c r="N57" s="29"/>
    </row>
    <row r="58" spans="1:14" x14ac:dyDescent="0.2">
      <c r="A58" s="19">
        <v>38</v>
      </c>
      <c r="B58" s="20" t="s">
        <v>64</v>
      </c>
      <c r="C58" s="20" t="s">
        <v>37</v>
      </c>
      <c r="D58" s="21">
        <f>SUM(D38:D44,D47,D49:D57)</f>
        <v>61</v>
      </c>
      <c r="E58" s="22"/>
      <c r="F58" s="23">
        <f t="shared" si="4"/>
        <v>0</v>
      </c>
      <c r="G58" s="28"/>
      <c r="H58" s="23">
        <f t="shared" si="5"/>
        <v>0</v>
      </c>
      <c r="I58" s="24">
        <f t="shared" si="6"/>
        <v>0</v>
      </c>
      <c r="J58" s="25">
        <f>D58*3*3/1000</f>
        <v>0.54900000000000004</v>
      </c>
      <c r="M58" s="26"/>
      <c r="N58" s="29"/>
    </row>
    <row r="59" spans="1:14" x14ac:dyDescent="0.2">
      <c r="A59" s="19">
        <v>39</v>
      </c>
      <c r="B59" s="20" t="s">
        <v>65</v>
      </c>
      <c r="C59" s="20" t="s">
        <v>37</v>
      </c>
      <c r="D59" s="21">
        <f>D45+D46+D48</f>
        <v>15</v>
      </c>
      <c r="E59" s="22"/>
      <c r="F59" s="23">
        <f t="shared" si="4"/>
        <v>0</v>
      </c>
      <c r="G59" s="28"/>
      <c r="H59" s="23">
        <f t="shared" si="5"/>
        <v>0</v>
      </c>
      <c r="I59" s="24">
        <f t="shared" si="6"/>
        <v>0</v>
      </c>
      <c r="J59" s="25">
        <f>D59*3/1000</f>
        <v>4.4999999999999998E-2</v>
      </c>
      <c r="M59" s="26"/>
      <c r="N59" s="29"/>
    </row>
    <row r="60" spans="1:14" x14ac:dyDescent="0.2">
      <c r="A60" s="19">
        <v>40</v>
      </c>
      <c r="B60" s="20" t="s">
        <v>66</v>
      </c>
      <c r="C60" s="20" t="s">
        <v>37</v>
      </c>
      <c r="D60" s="21">
        <f>D58</f>
        <v>61</v>
      </c>
      <c r="E60" s="22"/>
      <c r="F60" s="23">
        <f t="shared" si="4"/>
        <v>0</v>
      </c>
      <c r="G60" s="28"/>
      <c r="H60" s="23">
        <f t="shared" si="5"/>
        <v>0</v>
      </c>
      <c r="I60" s="24">
        <f t="shared" si="6"/>
        <v>0</v>
      </c>
      <c r="J60" s="25"/>
      <c r="M60" s="26"/>
      <c r="N60" s="29"/>
    </row>
    <row r="61" spans="1:14" x14ac:dyDescent="0.2">
      <c r="A61" s="19">
        <v>41</v>
      </c>
      <c r="B61" s="20" t="s">
        <v>67</v>
      </c>
      <c r="C61" s="20" t="s">
        <v>37</v>
      </c>
      <c r="D61" s="21">
        <v>2</v>
      </c>
      <c r="E61" s="22"/>
      <c r="F61" s="23">
        <f t="shared" si="4"/>
        <v>0</v>
      </c>
      <c r="G61" s="28"/>
      <c r="H61" s="23">
        <f t="shared" si="5"/>
        <v>0</v>
      </c>
      <c r="I61" s="24">
        <f t="shared" si="6"/>
        <v>0</v>
      </c>
      <c r="J61" s="25">
        <f t="shared" ref="J61:J82" si="7">0.005*D61</f>
        <v>0.01</v>
      </c>
      <c r="M61" s="26"/>
      <c r="N61" s="29"/>
    </row>
    <row r="62" spans="1:14" x14ac:dyDescent="0.2">
      <c r="A62" s="19">
        <v>42</v>
      </c>
      <c r="B62" s="20" t="s">
        <v>68</v>
      </c>
      <c r="C62" s="20" t="s">
        <v>37</v>
      </c>
      <c r="D62" s="21">
        <v>5</v>
      </c>
      <c r="E62" s="22"/>
      <c r="F62" s="23">
        <f t="shared" si="4"/>
        <v>0</v>
      </c>
      <c r="G62" s="28"/>
      <c r="H62" s="23">
        <f t="shared" si="5"/>
        <v>0</v>
      </c>
      <c r="I62" s="24">
        <f t="shared" si="6"/>
        <v>0</v>
      </c>
      <c r="J62" s="25">
        <f t="shared" si="7"/>
        <v>2.5000000000000001E-2</v>
      </c>
      <c r="M62" s="26"/>
      <c r="N62" s="29"/>
    </row>
    <row r="63" spans="1:14" x14ac:dyDescent="0.2">
      <c r="A63" s="19">
        <v>43</v>
      </c>
      <c r="B63" s="20" t="s">
        <v>69</v>
      </c>
      <c r="C63" s="20" t="s">
        <v>37</v>
      </c>
      <c r="D63" s="21">
        <v>6</v>
      </c>
      <c r="E63" s="22"/>
      <c r="F63" s="23">
        <f t="shared" si="4"/>
        <v>0</v>
      </c>
      <c r="G63" s="28"/>
      <c r="H63" s="23">
        <f t="shared" si="5"/>
        <v>0</v>
      </c>
      <c r="I63" s="24">
        <f t="shared" si="6"/>
        <v>0</v>
      </c>
      <c r="J63" s="25">
        <f t="shared" si="7"/>
        <v>0.03</v>
      </c>
      <c r="M63" s="26"/>
      <c r="N63" s="29"/>
    </row>
    <row r="64" spans="1:14" x14ac:dyDescent="0.2">
      <c r="A64" s="19">
        <v>44</v>
      </c>
      <c r="B64" s="20" t="s">
        <v>70</v>
      </c>
      <c r="C64" s="20" t="s">
        <v>37</v>
      </c>
      <c r="D64" s="21">
        <v>3</v>
      </c>
      <c r="E64" s="22"/>
      <c r="F64" s="23">
        <f t="shared" si="4"/>
        <v>0</v>
      </c>
      <c r="G64" s="28"/>
      <c r="H64" s="23">
        <f t="shared" si="5"/>
        <v>0</v>
      </c>
      <c r="I64" s="24">
        <f t="shared" si="6"/>
        <v>0</v>
      </c>
      <c r="J64" s="25">
        <f t="shared" si="7"/>
        <v>1.4999999999999999E-2</v>
      </c>
      <c r="M64" s="26"/>
      <c r="N64" s="29"/>
    </row>
    <row r="65" spans="1:14" x14ac:dyDescent="0.2">
      <c r="A65" s="19">
        <v>45</v>
      </c>
      <c r="B65" s="20" t="s">
        <v>71</v>
      </c>
      <c r="C65" s="20" t="s">
        <v>37</v>
      </c>
      <c r="D65" s="21">
        <v>8</v>
      </c>
      <c r="E65" s="22"/>
      <c r="F65" s="23">
        <f t="shared" si="4"/>
        <v>0</v>
      </c>
      <c r="G65" s="28"/>
      <c r="H65" s="23">
        <f t="shared" si="5"/>
        <v>0</v>
      </c>
      <c r="I65" s="24">
        <f t="shared" si="6"/>
        <v>0</v>
      </c>
      <c r="J65" s="25">
        <f t="shared" si="7"/>
        <v>0.04</v>
      </c>
      <c r="M65" s="26"/>
      <c r="N65" s="29"/>
    </row>
    <row r="66" spans="1:14" x14ac:dyDescent="0.2">
      <c r="A66" s="19">
        <v>46</v>
      </c>
      <c r="B66" s="20" t="s">
        <v>72</v>
      </c>
      <c r="C66" s="20" t="s">
        <v>37</v>
      </c>
      <c r="D66" s="21">
        <v>1</v>
      </c>
      <c r="E66" s="22"/>
      <c r="F66" s="23">
        <f t="shared" si="4"/>
        <v>0</v>
      </c>
      <c r="G66" s="28"/>
      <c r="H66" s="23">
        <f t="shared" si="5"/>
        <v>0</v>
      </c>
      <c r="I66" s="24">
        <f t="shared" si="6"/>
        <v>0</v>
      </c>
      <c r="J66" s="25">
        <f t="shared" si="7"/>
        <v>5.0000000000000001E-3</v>
      </c>
      <c r="M66" s="26"/>
      <c r="N66" s="29"/>
    </row>
    <row r="67" spans="1:14" x14ac:dyDescent="0.2">
      <c r="A67" s="19">
        <v>47</v>
      </c>
      <c r="B67" s="20" t="s">
        <v>73</v>
      </c>
      <c r="C67" s="20" t="s">
        <v>37</v>
      </c>
      <c r="D67" s="21">
        <v>10</v>
      </c>
      <c r="E67" s="22"/>
      <c r="F67" s="23">
        <f t="shared" si="4"/>
        <v>0</v>
      </c>
      <c r="G67" s="28"/>
      <c r="H67" s="23">
        <f t="shared" si="5"/>
        <v>0</v>
      </c>
      <c r="I67" s="24">
        <f t="shared" si="6"/>
        <v>0</v>
      </c>
      <c r="J67" s="25">
        <f t="shared" si="7"/>
        <v>0.05</v>
      </c>
      <c r="M67" s="26"/>
      <c r="N67" s="29"/>
    </row>
    <row r="68" spans="1:14" x14ac:dyDescent="0.2">
      <c r="A68" s="19">
        <v>48</v>
      </c>
      <c r="B68" s="20" t="s">
        <v>74</v>
      </c>
      <c r="C68" s="20" t="s">
        <v>37</v>
      </c>
      <c r="D68" s="21">
        <v>10</v>
      </c>
      <c r="E68" s="22"/>
      <c r="F68" s="23">
        <f t="shared" si="4"/>
        <v>0</v>
      </c>
      <c r="G68" s="28"/>
      <c r="H68" s="23">
        <f t="shared" si="5"/>
        <v>0</v>
      </c>
      <c r="I68" s="24">
        <f t="shared" si="6"/>
        <v>0</v>
      </c>
      <c r="J68" s="25">
        <f t="shared" si="7"/>
        <v>0.05</v>
      </c>
      <c r="M68" s="26"/>
      <c r="N68" s="29"/>
    </row>
    <row r="69" spans="1:14" x14ac:dyDescent="0.2">
      <c r="A69" s="19">
        <v>49</v>
      </c>
      <c r="B69" s="20" t="s">
        <v>75</v>
      </c>
      <c r="C69" s="20" t="s">
        <v>37</v>
      </c>
      <c r="D69" s="21">
        <v>3</v>
      </c>
      <c r="E69" s="22"/>
      <c r="F69" s="23">
        <f t="shared" si="4"/>
        <v>0</v>
      </c>
      <c r="G69" s="28"/>
      <c r="H69" s="23">
        <f t="shared" si="5"/>
        <v>0</v>
      </c>
      <c r="I69" s="24">
        <f t="shared" si="6"/>
        <v>0</v>
      </c>
      <c r="J69" s="25">
        <f t="shared" si="7"/>
        <v>1.4999999999999999E-2</v>
      </c>
      <c r="M69" s="26"/>
      <c r="N69" s="29"/>
    </row>
    <row r="70" spans="1:14" x14ac:dyDescent="0.2">
      <c r="A70" s="19">
        <v>50</v>
      </c>
      <c r="B70" s="20" t="s">
        <v>76</v>
      </c>
      <c r="C70" s="20" t="s">
        <v>37</v>
      </c>
      <c r="D70" s="21">
        <v>2</v>
      </c>
      <c r="E70" s="22"/>
      <c r="F70" s="23">
        <f t="shared" si="4"/>
        <v>0</v>
      </c>
      <c r="G70" s="28"/>
      <c r="H70" s="23">
        <f t="shared" si="5"/>
        <v>0</v>
      </c>
      <c r="I70" s="24">
        <f t="shared" si="6"/>
        <v>0</v>
      </c>
      <c r="J70" s="25">
        <f t="shared" si="7"/>
        <v>0.01</v>
      </c>
      <c r="M70" s="26"/>
      <c r="N70" s="29"/>
    </row>
    <row r="71" spans="1:14" x14ac:dyDescent="0.2">
      <c r="A71" s="19">
        <v>51</v>
      </c>
      <c r="B71" s="20" t="s">
        <v>77</v>
      </c>
      <c r="C71" s="20" t="s">
        <v>37</v>
      </c>
      <c r="D71" s="21">
        <v>8</v>
      </c>
      <c r="E71" s="22"/>
      <c r="F71" s="23">
        <f t="shared" si="4"/>
        <v>0</v>
      </c>
      <c r="G71" s="28"/>
      <c r="H71" s="23">
        <f t="shared" si="5"/>
        <v>0</v>
      </c>
      <c r="I71" s="24">
        <f t="shared" si="6"/>
        <v>0</v>
      </c>
      <c r="J71" s="25">
        <f t="shared" si="7"/>
        <v>0.04</v>
      </c>
      <c r="M71" s="26"/>
      <c r="N71" s="29"/>
    </row>
    <row r="72" spans="1:14" x14ac:dyDescent="0.2">
      <c r="A72" s="19">
        <v>52</v>
      </c>
      <c r="B72" s="20" t="s">
        <v>78</v>
      </c>
      <c r="C72" s="20" t="s">
        <v>37</v>
      </c>
      <c r="D72" s="21">
        <v>6</v>
      </c>
      <c r="E72" s="22"/>
      <c r="F72" s="23">
        <f t="shared" si="4"/>
        <v>0</v>
      </c>
      <c r="G72" s="28"/>
      <c r="H72" s="23">
        <f t="shared" si="5"/>
        <v>0</v>
      </c>
      <c r="I72" s="24">
        <f t="shared" si="6"/>
        <v>0</v>
      </c>
      <c r="J72" s="25">
        <f t="shared" si="7"/>
        <v>0.03</v>
      </c>
      <c r="M72" s="26"/>
      <c r="N72" s="29"/>
    </row>
    <row r="73" spans="1:14" x14ac:dyDescent="0.2">
      <c r="A73" s="19">
        <v>53</v>
      </c>
      <c r="B73" s="20" t="s">
        <v>79</v>
      </c>
      <c r="C73" s="20" t="s">
        <v>37</v>
      </c>
      <c r="D73" s="21">
        <v>6</v>
      </c>
      <c r="E73" s="22"/>
      <c r="F73" s="23">
        <f t="shared" si="4"/>
        <v>0</v>
      </c>
      <c r="G73" s="28"/>
      <c r="H73" s="23">
        <f t="shared" si="5"/>
        <v>0</v>
      </c>
      <c r="I73" s="24">
        <f t="shared" si="6"/>
        <v>0</v>
      </c>
      <c r="J73" s="25">
        <f t="shared" si="7"/>
        <v>0.03</v>
      </c>
      <c r="M73" s="26"/>
      <c r="N73" s="29"/>
    </row>
    <row r="74" spans="1:14" x14ac:dyDescent="0.2">
      <c r="A74" s="19">
        <v>54</v>
      </c>
      <c r="B74" s="20" t="s">
        <v>80</v>
      </c>
      <c r="C74" s="20" t="s">
        <v>37</v>
      </c>
      <c r="D74" s="21">
        <v>1</v>
      </c>
      <c r="E74" s="22"/>
      <c r="F74" s="23">
        <f t="shared" si="4"/>
        <v>0</v>
      </c>
      <c r="G74" s="28"/>
      <c r="H74" s="23">
        <f t="shared" si="5"/>
        <v>0</v>
      </c>
      <c r="I74" s="24">
        <f t="shared" si="6"/>
        <v>0</v>
      </c>
      <c r="J74" s="25">
        <f t="shared" si="7"/>
        <v>5.0000000000000001E-3</v>
      </c>
      <c r="M74" s="26"/>
      <c r="N74" s="29"/>
    </row>
    <row r="75" spans="1:14" x14ac:dyDescent="0.2">
      <c r="A75" s="19">
        <v>55</v>
      </c>
      <c r="B75" s="20" t="s">
        <v>81</v>
      </c>
      <c r="C75" s="20" t="s">
        <v>37</v>
      </c>
      <c r="D75" s="21">
        <v>24</v>
      </c>
      <c r="E75" s="22"/>
      <c r="F75" s="23">
        <f t="shared" si="4"/>
        <v>0</v>
      </c>
      <c r="G75" s="28"/>
      <c r="H75" s="23">
        <f t="shared" si="5"/>
        <v>0</v>
      </c>
      <c r="I75" s="24">
        <f t="shared" si="6"/>
        <v>0</v>
      </c>
      <c r="J75" s="25">
        <f t="shared" si="7"/>
        <v>0.12</v>
      </c>
      <c r="M75" s="26"/>
      <c r="N75" s="29"/>
    </row>
    <row r="76" spans="1:14" x14ac:dyDescent="0.2">
      <c r="A76" s="19">
        <v>56</v>
      </c>
      <c r="B76" s="20" t="s">
        <v>82</v>
      </c>
      <c r="C76" s="20" t="s">
        <v>37</v>
      </c>
      <c r="D76" s="21">
        <v>3</v>
      </c>
      <c r="E76" s="22"/>
      <c r="F76" s="23">
        <f t="shared" si="4"/>
        <v>0</v>
      </c>
      <c r="G76" s="28"/>
      <c r="H76" s="23">
        <f t="shared" si="5"/>
        <v>0</v>
      </c>
      <c r="I76" s="24">
        <f t="shared" si="6"/>
        <v>0</v>
      </c>
      <c r="J76" s="25">
        <f t="shared" si="7"/>
        <v>1.4999999999999999E-2</v>
      </c>
      <c r="M76" s="26"/>
      <c r="N76" s="29"/>
    </row>
    <row r="77" spans="1:14" x14ac:dyDescent="0.2">
      <c r="A77" s="19">
        <v>57</v>
      </c>
      <c r="B77" s="20" t="s">
        <v>83</v>
      </c>
      <c r="C77" s="20" t="s">
        <v>37</v>
      </c>
      <c r="D77" s="21">
        <v>2</v>
      </c>
      <c r="E77" s="22"/>
      <c r="F77" s="23">
        <f t="shared" si="4"/>
        <v>0</v>
      </c>
      <c r="G77" s="28"/>
      <c r="H77" s="23">
        <f t="shared" si="5"/>
        <v>0</v>
      </c>
      <c r="I77" s="24">
        <f t="shared" si="6"/>
        <v>0</v>
      </c>
      <c r="J77" s="25">
        <f t="shared" si="7"/>
        <v>0.01</v>
      </c>
      <c r="M77" s="26"/>
      <c r="N77" s="29"/>
    </row>
    <row r="78" spans="1:14" x14ac:dyDescent="0.2">
      <c r="A78" s="19">
        <v>58</v>
      </c>
      <c r="B78" s="20" t="s">
        <v>84</v>
      </c>
      <c r="C78" s="20" t="s">
        <v>37</v>
      </c>
      <c r="D78" s="21">
        <v>3</v>
      </c>
      <c r="E78" s="22"/>
      <c r="F78" s="23">
        <f t="shared" si="4"/>
        <v>0</v>
      </c>
      <c r="G78" s="28"/>
      <c r="H78" s="23">
        <f t="shared" si="5"/>
        <v>0</v>
      </c>
      <c r="I78" s="24">
        <f t="shared" si="6"/>
        <v>0</v>
      </c>
      <c r="J78" s="25">
        <f t="shared" si="7"/>
        <v>1.4999999999999999E-2</v>
      </c>
      <c r="M78" s="26"/>
      <c r="N78" s="29"/>
    </row>
    <row r="79" spans="1:14" x14ac:dyDescent="0.2">
      <c r="A79" s="19">
        <v>59</v>
      </c>
      <c r="B79" s="20" t="s">
        <v>85</v>
      </c>
      <c r="C79" s="20" t="s">
        <v>37</v>
      </c>
      <c r="D79" s="21">
        <v>6</v>
      </c>
      <c r="E79" s="22"/>
      <c r="F79" s="23">
        <f t="shared" si="4"/>
        <v>0</v>
      </c>
      <c r="G79" s="28"/>
      <c r="H79" s="23">
        <f t="shared" si="5"/>
        <v>0</v>
      </c>
      <c r="I79" s="24">
        <f t="shared" si="6"/>
        <v>0</v>
      </c>
      <c r="J79" s="25">
        <f t="shared" si="7"/>
        <v>0.03</v>
      </c>
      <c r="M79" s="26"/>
      <c r="N79" s="29"/>
    </row>
    <row r="80" spans="1:14" x14ac:dyDescent="0.2">
      <c r="A80" s="19">
        <v>60</v>
      </c>
      <c r="B80" s="20" t="s">
        <v>86</v>
      </c>
      <c r="C80" s="20" t="s">
        <v>37</v>
      </c>
      <c r="D80" s="21">
        <v>7</v>
      </c>
      <c r="E80" s="22"/>
      <c r="F80" s="23">
        <f t="shared" si="4"/>
        <v>0</v>
      </c>
      <c r="G80" s="28"/>
      <c r="H80" s="23">
        <f t="shared" si="5"/>
        <v>0</v>
      </c>
      <c r="I80" s="24">
        <f t="shared" si="6"/>
        <v>0</v>
      </c>
      <c r="J80" s="25">
        <f t="shared" si="7"/>
        <v>3.5000000000000003E-2</v>
      </c>
      <c r="M80" s="26"/>
      <c r="N80" s="29"/>
    </row>
    <row r="81" spans="1:14" x14ac:dyDescent="0.2">
      <c r="A81" s="19">
        <v>61</v>
      </c>
      <c r="B81" s="20" t="s">
        <v>87</v>
      </c>
      <c r="C81" s="20" t="s">
        <v>37</v>
      </c>
      <c r="D81" s="21">
        <v>7</v>
      </c>
      <c r="E81" s="22"/>
      <c r="F81" s="23">
        <f t="shared" si="4"/>
        <v>0</v>
      </c>
      <c r="G81" s="28"/>
      <c r="H81" s="23">
        <f t="shared" si="5"/>
        <v>0</v>
      </c>
      <c r="I81" s="24">
        <f t="shared" si="6"/>
        <v>0</v>
      </c>
      <c r="J81" s="25">
        <f t="shared" si="7"/>
        <v>3.5000000000000003E-2</v>
      </c>
      <c r="M81" s="26"/>
      <c r="N81" s="29"/>
    </row>
    <row r="82" spans="1:14" x14ac:dyDescent="0.2">
      <c r="A82" s="19">
        <v>62</v>
      </c>
      <c r="B82" s="20" t="s">
        <v>88</v>
      </c>
      <c r="C82" s="20" t="s">
        <v>37</v>
      </c>
      <c r="D82" s="21">
        <v>2</v>
      </c>
      <c r="E82" s="22"/>
      <c r="F82" s="23">
        <f t="shared" si="4"/>
        <v>0</v>
      </c>
      <c r="G82" s="28"/>
      <c r="H82" s="23">
        <f t="shared" si="5"/>
        <v>0</v>
      </c>
      <c r="I82" s="24">
        <f t="shared" si="6"/>
        <v>0</v>
      </c>
      <c r="J82" s="25">
        <f t="shared" si="7"/>
        <v>0.01</v>
      </c>
      <c r="M82" s="26"/>
      <c r="N82" s="29"/>
    </row>
    <row r="83" spans="1:14" x14ac:dyDescent="0.2">
      <c r="A83" s="19">
        <v>63</v>
      </c>
      <c r="B83" s="20" t="s">
        <v>89</v>
      </c>
      <c r="C83" s="20" t="s">
        <v>37</v>
      </c>
      <c r="D83" s="21">
        <v>201</v>
      </c>
      <c r="E83" s="22"/>
      <c r="F83" s="23">
        <f t="shared" si="4"/>
        <v>0</v>
      </c>
      <c r="G83" s="28"/>
      <c r="H83" s="23">
        <f t="shared" si="5"/>
        <v>0</v>
      </c>
      <c r="I83" s="24">
        <f t="shared" si="6"/>
        <v>0</v>
      </c>
      <c r="J83" s="25">
        <f>D83*0.2/1000</f>
        <v>4.02E-2</v>
      </c>
      <c r="M83" s="26"/>
      <c r="N83" s="29"/>
    </row>
    <row r="84" spans="1:14" ht="13.5" thickBot="1" x14ac:dyDescent="0.25">
      <c r="A84" s="19">
        <v>64</v>
      </c>
      <c r="B84" s="20" t="s">
        <v>90</v>
      </c>
      <c r="C84" s="20" t="s">
        <v>37</v>
      </c>
      <c r="D84" s="21">
        <v>201</v>
      </c>
      <c r="E84" s="22"/>
      <c r="F84" s="23">
        <f t="shared" si="4"/>
        <v>0</v>
      </c>
      <c r="G84" s="28"/>
      <c r="H84" s="23">
        <f t="shared" si="5"/>
        <v>0</v>
      </c>
      <c r="I84" s="24">
        <f t="shared" si="6"/>
        <v>0</v>
      </c>
      <c r="J84" s="25">
        <f>D84*0.2/1000</f>
        <v>4.02E-2</v>
      </c>
      <c r="M84" s="26"/>
      <c r="N84" s="29"/>
    </row>
    <row r="85" spans="1:14" ht="22.5" x14ac:dyDescent="0.2">
      <c r="A85" s="9" t="s">
        <v>14</v>
      </c>
      <c r="B85" s="10" t="s">
        <v>15</v>
      </c>
      <c r="C85" s="10" t="s">
        <v>16</v>
      </c>
      <c r="D85" s="10" t="s">
        <v>17</v>
      </c>
      <c r="E85" s="10"/>
      <c r="F85" s="10" t="s">
        <v>19</v>
      </c>
      <c r="G85" s="10"/>
      <c r="H85" s="10" t="s">
        <v>21</v>
      </c>
      <c r="I85" s="11" t="s">
        <v>22</v>
      </c>
      <c r="J85" s="12" t="s">
        <v>23</v>
      </c>
      <c r="M85" s="26"/>
      <c r="N85" s="29"/>
    </row>
    <row r="86" spans="1:14" ht="13.5" thickBot="1" x14ac:dyDescent="0.25">
      <c r="A86" s="13">
        <v>0</v>
      </c>
      <c r="B86" s="14">
        <v>2</v>
      </c>
      <c r="C86" s="14">
        <v>3</v>
      </c>
      <c r="D86" s="14">
        <v>4</v>
      </c>
      <c r="E86" s="14"/>
      <c r="F86" s="14">
        <v>6</v>
      </c>
      <c r="G86" s="14"/>
      <c r="H86" s="14">
        <v>8</v>
      </c>
      <c r="I86" s="15">
        <v>9</v>
      </c>
      <c r="J86" s="16">
        <v>10</v>
      </c>
      <c r="M86" s="26"/>
      <c r="N86" s="29"/>
    </row>
    <row r="87" spans="1:14" ht="13.5" thickTop="1" x14ac:dyDescent="0.2">
      <c r="A87" s="19">
        <v>65</v>
      </c>
      <c r="B87" s="20" t="s">
        <v>91</v>
      </c>
      <c r="C87" s="20" t="s">
        <v>37</v>
      </c>
      <c r="D87" s="21">
        <v>201</v>
      </c>
      <c r="E87" s="22"/>
      <c r="F87" s="23">
        <f t="shared" ref="F87:F118" si="8">E87*D87</f>
        <v>0</v>
      </c>
      <c r="G87" s="28"/>
      <c r="H87" s="23">
        <f t="shared" ref="H87:H118" si="9">G87*D87</f>
        <v>0</v>
      </c>
      <c r="I87" s="35">
        <f t="shared" ref="I87:I150" si="10">H87+F87</f>
        <v>0</v>
      </c>
      <c r="J87" s="25">
        <f t="shared" ref="J87:J118" si="11">D87*0.2/1000</f>
        <v>4.02E-2</v>
      </c>
      <c r="M87" s="26"/>
      <c r="N87" s="29"/>
    </row>
    <row r="88" spans="1:14" x14ac:dyDescent="0.2">
      <c r="A88" s="19">
        <v>66</v>
      </c>
      <c r="B88" s="20" t="s">
        <v>92</v>
      </c>
      <c r="C88" s="20" t="s">
        <v>37</v>
      </c>
      <c r="D88" s="21">
        <v>201</v>
      </c>
      <c r="E88" s="22"/>
      <c r="F88" s="23">
        <f t="shared" si="8"/>
        <v>0</v>
      </c>
      <c r="G88" s="28"/>
      <c r="H88" s="23">
        <f t="shared" si="9"/>
        <v>0</v>
      </c>
      <c r="I88" s="35">
        <f t="shared" si="10"/>
        <v>0</v>
      </c>
      <c r="J88" s="25">
        <f t="shared" si="11"/>
        <v>4.02E-2</v>
      </c>
      <c r="M88" s="26"/>
      <c r="N88" s="29"/>
    </row>
    <row r="89" spans="1:14" x14ac:dyDescent="0.2">
      <c r="A89" s="19">
        <v>67</v>
      </c>
      <c r="B89" s="20" t="s">
        <v>93</v>
      </c>
      <c r="C89" s="20" t="s">
        <v>37</v>
      </c>
      <c r="D89" s="21">
        <v>201</v>
      </c>
      <c r="E89" s="22"/>
      <c r="F89" s="23">
        <f t="shared" si="8"/>
        <v>0</v>
      </c>
      <c r="G89" s="28"/>
      <c r="H89" s="23">
        <f t="shared" si="9"/>
        <v>0</v>
      </c>
      <c r="I89" s="35">
        <f t="shared" si="10"/>
        <v>0</v>
      </c>
      <c r="J89" s="25">
        <f t="shared" si="11"/>
        <v>4.02E-2</v>
      </c>
      <c r="M89" s="26"/>
      <c r="N89" s="29"/>
    </row>
    <row r="90" spans="1:14" x14ac:dyDescent="0.2">
      <c r="A90" s="19">
        <v>68</v>
      </c>
      <c r="B90" s="20" t="s">
        <v>94</v>
      </c>
      <c r="C90" s="20" t="s">
        <v>37</v>
      </c>
      <c r="D90" s="21">
        <v>186</v>
      </c>
      <c r="E90" s="22"/>
      <c r="F90" s="23">
        <f t="shared" si="8"/>
        <v>0</v>
      </c>
      <c r="G90" s="28"/>
      <c r="H90" s="23">
        <f t="shared" si="9"/>
        <v>0</v>
      </c>
      <c r="I90" s="35">
        <f t="shared" si="10"/>
        <v>0</v>
      </c>
      <c r="J90" s="25">
        <f t="shared" si="11"/>
        <v>3.7200000000000004E-2</v>
      </c>
      <c r="M90" s="26"/>
      <c r="N90" s="29"/>
    </row>
    <row r="91" spans="1:14" x14ac:dyDescent="0.2">
      <c r="A91" s="19">
        <v>69</v>
      </c>
      <c r="B91" s="20" t="s">
        <v>95</v>
      </c>
      <c r="C91" s="20" t="s">
        <v>37</v>
      </c>
      <c r="D91" s="21">
        <v>62</v>
      </c>
      <c r="E91" s="22"/>
      <c r="F91" s="23">
        <f t="shared" si="8"/>
        <v>0</v>
      </c>
      <c r="G91" s="28"/>
      <c r="H91" s="23">
        <f t="shared" si="9"/>
        <v>0</v>
      </c>
      <c r="I91" s="35">
        <f t="shared" si="10"/>
        <v>0</v>
      </c>
      <c r="J91" s="25">
        <f t="shared" si="11"/>
        <v>1.24E-2</v>
      </c>
      <c r="M91" s="26"/>
      <c r="N91" s="29"/>
    </row>
    <row r="92" spans="1:14" x14ac:dyDescent="0.2">
      <c r="A92" s="19">
        <v>70</v>
      </c>
      <c r="B92" s="20" t="s">
        <v>96</v>
      </c>
      <c r="C92" s="20" t="s">
        <v>37</v>
      </c>
      <c r="D92" s="21">
        <v>47</v>
      </c>
      <c r="E92" s="22"/>
      <c r="F92" s="23">
        <f t="shared" si="8"/>
        <v>0</v>
      </c>
      <c r="G92" s="28"/>
      <c r="H92" s="23">
        <f t="shared" si="9"/>
        <v>0</v>
      </c>
      <c r="I92" s="35">
        <f t="shared" si="10"/>
        <v>0</v>
      </c>
      <c r="J92" s="25">
        <f t="shared" si="11"/>
        <v>9.4000000000000004E-3</v>
      </c>
      <c r="M92" s="26"/>
      <c r="N92" s="29"/>
    </row>
    <row r="93" spans="1:14" x14ac:dyDescent="0.2">
      <c r="A93" s="19">
        <v>71</v>
      </c>
      <c r="B93" s="20" t="s">
        <v>97</v>
      </c>
      <c r="C93" s="20" t="s">
        <v>37</v>
      </c>
      <c r="D93" s="21">
        <v>140</v>
      </c>
      <c r="E93" s="22"/>
      <c r="F93" s="23">
        <f t="shared" si="8"/>
        <v>0</v>
      </c>
      <c r="G93" s="28"/>
      <c r="H93" s="23">
        <f t="shared" si="9"/>
        <v>0</v>
      </c>
      <c r="I93" s="35">
        <f t="shared" si="10"/>
        <v>0</v>
      </c>
      <c r="J93" s="25">
        <f t="shared" si="11"/>
        <v>2.8000000000000001E-2</v>
      </c>
      <c r="M93" s="26"/>
      <c r="N93" s="29"/>
    </row>
    <row r="94" spans="1:14" x14ac:dyDescent="0.2">
      <c r="A94" s="19">
        <v>72</v>
      </c>
      <c r="B94" s="20" t="s">
        <v>98</v>
      </c>
      <c r="C94" s="20" t="s">
        <v>37</v>
      </c>
      <c r="D94" s="21">
        <v>62</v>
      </c>
      <c r="E94" s="22"/>
      <c r="F94" s="23">
        <f t="shared" si="8"/>
        <v>0</v>
      </c>
      <c r="G94" s="28"/>
      <c r="H94" s="23">
        <f t="shared" si="9"/>
        <v>0</v>
      </c>
      <c r="I94" s="35">
        <f t="shared" si="10"/>
        <v>0</v>
      </c>
      <c r="J94" s="25">
        <f t="shared" si="11"/>
        <v>1.24E-2</v>
      </c>
      <c r="M94" s="26"/>
      <c r="N94" s="29"/>
    </row>
    <row r="95" spans="1:14" x14ac:dyDescent="0.2">
      <c r="A95" s="19">
        <v>73</v>
      </c>
      <c r="B95" s="20" t="s">
        <v>99</v>
      </c>
      <c r="C95" s="20" t="s">
        <v>37</v>
      </c>
      <c r="D95" s="21">
        <v>49</v>
      </c>
      <c r="E95" s="22"/>
      <c r="F95" s="23">
        <f t="shared" si="8"/>
        <v>0</v>
      </c>
      <c r="G95" s="28"/>
      <c r="H95" s="23">
        <f t="shared" si="9"/>
        <v>0</v>
      </c>
      <c r="I95" s="35">
        <f t="shared" si="10"/>
        <v>0</v>
      </c>
      <c r="J95" s="25">
        <f t="shared" si="11"/>
        <v>9.8000000000000014E-3</v>
      </c>
      <c r="M95" s="26"/>
      <c r="N95" s="29"/>
    </row>
    <row r="96" spans="1:14" x14ac:dyDescent="0.2">
      <c r="A96" s="19">
        <v>74</v>
      </c>
      <c r="B96" s="20" t="s">
        <v>100</v>
      </c>
      <c r="C96" s="20" t="s">
        <v>37</v>
      </c>
      <c r="D96" s="21">
        <v>33</v>
      </c>
      <c r="E96" s="22"/>
      <c r="F96" s="23">
        <f t="shared" si="8"/>
        <v>0</v>
      </c>
      <c r="G96" s="28"/>
      <c r="H96" s="23">
        <f t="shared" si="9"/>
        <v>0</v>
      </c>
      <c r="I96" s="35">
        <f t="shared" si="10"/>
        <v>0</v>
      </c>
      <c r="J96" s="25">
        <f t="shared" si="11"/>
        <v>6.6000000000000008E-3</v>
      </c>
      <c r="M96" s="26"/>
      <c r="N96" s="29"/>
    </row>
    <row r="97" spans="1:14" x14ac:dyDescent="0.2">
      <c r="A97" s="19">
        <v>75</v>
      </c>
      <c r="B97" s="20" t="s">
        <v>101</v>
      </c>
      <c r="C97" s="20" t="s">
        <v>37</v>
      </c>
      <c r="D97" s="21">
        <v>49</v>
      </c>
      <c r="E97" s="22"/>
      <c r="F97" s="23">
        <f t="shared" si="8"/>
        <v>0</v>
      </c>
      <c r="G97" s="28"/>
      <c r="H97" s="23">
        <f t="shared" si="9"/>
        <v>0</v>
      </c>
      <c r="I97" s="35">
        <f t="shared" si="10"/>
        <v>0</v>
      </c>
      <c r="J97" s="25">
        <f t="shared" si="11"/>
        <v>9.8000000000000014E-3</v>
      </c>
      <c r="M97" s="26"/>
      <c r="N97" s="29"/>
    </row>
    <row r="98" spans="1:14" x14ac:dyDescent="0.2">
      <c r="A98" s="19">
        <v>76</v>
      </c>
      <c r="B98" s="20" t="s">
        <v>102</v>
      </c>
      <c r="C98" s="20" t="s">
        <v>37</v>
      </c>
      <c r="D98" s="21">
        <v>16</v>
      </c>
      <c r="E98" s="22"/>
      <c r="F98" s="23">
        <f t="shared" si="8"/>
        <v>0</v>
      </c>
      <c r="G98" s="28"/>
      <c r="H98" s="23">
        <f t="shared" si="9"/>
        <v>0</v>
      </c>
      <c r="I98" s="35">
        <f t="shared" si="10"/>
        <v>0</v>
      </c>
      <c r="J98" s="25">
        <f t="shared" si="11"/>
        <v>3.2000000000000002E-3</v>
      </c>
      <c r="M98" s="26"/>
      <c r="N98" s="29"/>
    </row>
    <row r="99" spans="1:14" x14ac:dyDescent="0.2">
      <c r="A99" s="19">
        <v>77</v>
      </c>
      <c r="B99" s="20" t="s">
        <v>103</v>
      </c>
      <c r="C99" s="20" t="s">
        <v>37</v>
      </c>
      <c r="D99" s="21">
        <v>49</v>
      </c>
      <c r="E99" s="22"/>
      <c r="F99" s="23">
        <f t="shared" si="8"/>
        <v>0</v>
      </c>
      <c r="G99" s="28"/>
      <c r="H99" s="23">
        <f t="shared" si="9"/>
        <v>0</v>
      </c>
      <c r="I99" s="35">
        <f t="shared" si="10"/>
        <v>0</v>
      </c>
      <c r="J99" s="25">
        <f t="shared" si="11"/>
        <v>9.8000000000000014E-3</v>
      </c>
      <c r="M99" s="26"/>
      <c r="N99" s="29"/>
    </row>
    <row r="100" spans="1:14" x14ac:dyDescent="0.2">
      <c r="A100" s="19">
        <v>78</v>
      </c>
      <c r="B100" s="20" t="s">
        <v>104</v>
      </c>
      <c r="C100" s="20" t="s">
        <v>37</v>
      </c>
      <c r="D100" s="21">
        <v>49</v>
      </c>
      <c r="E100" s="22"/>
      <c r="F100" s="23">
        <f t="shared" si="8"/>
        <v>0</v>
      </c>
      <c r="G100" s="28"/>
      <c r="H100" s="23">
        <f t="shared" si="9"/>
        <v>0</v>
      </c>
      <c r="I100" s="35">
        <f t="shared" si="10"/>
        <v>0</v>
      </c>
      <c r="J100" s="25">
        <f t="shared" si="11"/>
        <v>9.8000000000000014E-3</v>
      </c>
      <c r="M100" s="26"/>
      <c r="N100" s="29"/>
    </row>
    <row r="101" spans="1:14" x14ac:dyDescent="0.2">
      <c r="A101" s="19">
        <v>79</v>
      </c>
      <c r="B101" s="20" t="s">
        <v>94</v>
      </c>
      <c r="C101" s="20" t="s">
        <v>37</v>
      </c>
      <c r="D101" s="21">
        <v>129</v>
      </c>
      <c r="E101" s="22"/>
      <c r="F101" s="23">
        <f t="shared" si="8"/>
        <v>0</v>
      </c>
      <c r="G101" s="28"/>
      <c r="H101" s="23">
        <f t="shared" si="9"/>
        <v>0</v>
      </c>
      <c r="I101" s="35">
        <f t="shared" si="10"/>
        <v>0</v>
      </c>
      <c r="J101" s="25">
        <f t="shared" si="11"/>
        <v>2.58E-2</v>
      </c>
      <c r="M101" s="26"/>
      <c r="N101" s="29"/>
    </row>
    <row r="102" spans="1:14" x14ac:dyDescent="0.2">
      <c r="A102" s="19">
        <v>80</v>
      </c>
      <c r="B102" s="20" t="s">
        <v>105</v>
      </c>
      <c r="C102" s="20" t="s">
        <v>37</v>
      </c>
      <c r="D102" s="21">
        <v>43</v>
      </c>
      <c r="E102" s="22"/>
      <c r="F102" s="23">
        <f t="shared" si="8"/>
        <v>0</v>
      </c>
      <c r="G102" s="28"/>
      <c r="H102" s="23">
        <f t="shared" si="9"/>
        <v>0</v>
      </c>
      <c r="I102" s="35">
        <f t="shared" si="10"/>
        <v>0</v>
      </c>
      <c r="J102" s="25">
        <f t="shared" si="11"/>
        <v>8.6E-3</v>
      </c>
      <c r="M102" s="26"/>
      <c r="N102" s="29"/>
    </row>
    <row r="103" spans="1:14" x14ac:dyDescent="0.2">
      <c r="A103" s="19">
        <v>81</v>
      </c>
      <c r="B103" s="20" t="s">
        <v>96</v>
      </c>
      <c r="C103" s="20" t="s">
        <v>37</v>
      </c>
      <c r="D103" s="21">
        <v>32</v>
      </c>
      <c r="E103" s="22"/>
      <c r="F103" s="23">
        <f t="shared" si="8"/>
        <v>0</v>
      </c>
      <c r="G103" s="28"/>
      <c r="H103" s="23">
        <f t="shared" si="9"/>
        <v>0</v>
      </c>
      <c r="I103" s="35">
        <f t="shared" si="10"/>
        <v>0</v>
      </c>
      <c r="J103" s="25">
        <f t="shared" si="11"/>
        <v>6.4000000000000003E-3</v>
      </c>
      <c r="M103" s="26"/>
      <c r="N103" s="29"/>
    </row>
    <row r="104" spans="1:14" x14ac:dyDescent="0.2">
      <c r="A104" s="19">
        <v>82</v>
      </c>
      <c r="B104" s="20" t="s">
        <v>97</v>
      </c>
      <c r="C104" s="20" t="s">
        <v>37</v>
      </c>
      <c r="D104" s="21">
        <v>97</v>
      </c>
      <c r="E104" s="22"/>
      <c r="F104" s="23">
        <f t="shared" si="8"/>
        <v>0</v>
      </c>
      <c r="G104" s="28"/>
      <c r="H104" s="23">
        <f t="shared" si="9"/>
        <v>0</v>
      </c>
      <c r="I104" s="35">
        <f t="shared" si="10"/>
        <v>0</v>
      </c>
      <c r="J104" s="25">
        <f t="shared" si="11"/>
        <v>1.9400000000000001E-2</v>
      </c>
      <c r="M104" s="26"/>
      <c r="N104" s="29"/>
    </row>
    <row r="105" spans="1:14" x14ac:dyDescent="0.2">
      <c r="A105" s="19">
        <v>83</v>
      </c>
      <c r="B105" s="20" t="s">
        <v>98</v>
      </c>
      <c r="C105" s="20" t="s">
        <v>37</v>
      </c>
      <c r="D105" s="21">
        <v>43</v>
      </c>
      <c r="E105" s="22"/>
      <c r="F105" s="23">
        <f t="shared" si="8"/>
        <v>0</v>
      </c>
      <c r="G105" s="28"/>
      <c r="H105" s="23">
        <f t="shared" si="9"/>
        <v>0</v>
      </c>
      <c r="I105" s="35">
        <f t="shared" si="10"/>
        <v>0</v>
      </c>
      <c r="J105" s="25">
        <f t="shared" si="11"/>
        <v>8.6E-3</v>
      </c>
      <c r="M105" s="26"/>
      <c r="N105" s="29"/>
    </row>
    <row r="106" spans="1:14" x14ac:dyDescent="0.2">
      <c r="A106" s="19">
        <v>84</v>
      </c>
      <c r="B106" s="20" t="s">
        <v>99</v>
      </c>
      <c r="C106" s="20" t="s">
        <v>37</v>
      </c>
      <c r="D106" s="21">
        <v>34</v>
      </c>
      <c r="E106" s="22"/>
      <c r="F106" s="23">
        <f t="shared" si="8"/>
        <v>0</v>
      </c>
      <c r="G106" s="28"/>
      <c r="H106" s="23">
        <f t="shared" si="9"/>
        <v>0</v>
      </c>
      <c r="I106" s="35">
        <f t="shared" si="10"/>
        <v>0</v>
      </c>
      <c r="J106" s="25">
        <f t="shared" si="11"/>
        <v>6.8000000000000005E-3</v>
      </c>
      <c r="M106" s="26"/>
      <c r="N106" s="29"/>
    </row>
    <row r="107" spans="1:14" x14ac:dyDescent="0.2">
      <c r="A107" s="19">
        <v>85</v>
      </c>
      <c r="B107" s="20" t="s">
        <v>106</v>
      </c>
      <c r="C107" s="20" t="s">
        <v>37</v>
      </c>
      <c r="D107" s="21">
        <v>23</v>
      </c>
      <c r="E107" s="22"/>
      <c r="F107" s="23">
        <f t="shared" si="8"/>
        <v>0</v>
      </c>
      <c r="G107" s="28"/>
      <c r="H107" s="23">
        <f t="shared" si="9"/>
        <v>0</v>
      </c>
      <c r="I107" s="35">
        <f t="shared" si="10"/>
        <v>0</v>
      </c>
      <c r="J107" s="25">
        <f t="shared" si="11"/>
        <v>4.6000000000000008E-3</v>
      </c>
      <c r="M107" s="26"/>
      <c r="N107" s="29"/>
    </row>
    <row r="108" spans="1:14" x14ac:dyDescent="0.2">
      <c r="A108" s="19">
        <v>86</v>
      </c>
      <c r="B108" s="20" t="s">
        <v>101</v>
      </c>
      <c r="C108" s="20" t="s">
        <v>37</v>
      </c>
      <c r="D108" s="21">
        <v>34</v>
      </c>
      <c r="E108" s="22"/>
      <c r="F108" s="23">
        <f t="shared" si="8"/>
        <v>0</v>
      </c>
      <c r="G108" s="28"/>
      <c r="H108" s="23">
        <f t="shared" si="9"/>
        <v>0</v>
      </c>
      <c r="I108" s="35">
        <f t="shared" si="10"/>
        <v>0</v>
      </c>
      <c r="J108" s="25">
        <f t="shared" si="11"/>
        <v>6.8000000000000005E-3</v>
      </c>
      <c r="M108" s="26"/>
      <c r="N108" s="29"/>
    </row>
    <row r="109" spans="1:14" x14ac:dyDescent="0.2">
      <c r="A109" s="19">
        <v>87</v>
      </c>
      <c r="B109" s="20" t="s">
        <v>107</v>
      </c>
      <c r="C109" s="20" t="s">
        <v>37</v>
      </c>
      <c r="D109" s="21">
        <v>11</v>
      </c>
      <c r="E109" s="22"/>
      <c r="F109" s="23">
        <f t="shared" si="8"/>
        <v>0</v>
      </c>
      <c r="G109" s="28"/>
      <c r="H109" s="23">
        <f t="shared" si="9"/>
        <v>0</v>
      </c>
      <c r="I109" s="35">
        <f t="shared" si="10"/>
        <v>0</v>
      </c>
      <c r="J109" s="25">
        <f t="shared" si="11"/>
        <v>2.2000000000000001E-3</v>
      </c>
      <c r="M109" s="26"/>
      <c r="N109" s="29"/>
    </row>
    <row r="110" spans="1:14" x14ac:dyDescent="0.2">
      <c r="A110" s="19">
        <v>88</v>
      </c>
      <c r="B110" s="20" t="s">
        <v>103</v>
      </c>
      <c r="C110" s="20" t="s">
        <v>37</v>
      </c>
      <c r="D110" s="21">
        <v>34</v>
      </c>
      <c r="E110" s="22"/>
      <c r="F110" s="23">
        <f t="shared" si="8"/>
        <v>0</v>
      </c>
      <c r="G110" s="28"/>
      <c r="H110" s="23">
        <f t="shared" si="9"/>
        <v>0</v>
      </c>
      <c r="I110" s="35">
        <f t="shared" si="10"/>
        <v>0</v>
      </c>
      <c r="J110" s="25">
        <f t="shared" si="11"/>
        <v>6.8000000000000005E-3</v>
      </c>
      <c r="M110" s="26"/>
      <c r="N110" s="29"/>
    </row>
    <row r="111" spans="1:14" x14ac:dyDescent="0.2">
      <c r="A111" s="19">
        <v>89</v>
      </c>
      <c r="B111" s="20" t="s">
        <v>108</v>
      </c>
      <c r="C111" s="20" t="s">
        <v>37</v>
      </c>
      <c r="D111" s="21">
        <v>34</v>
      </c>
      <c r="E111" s="22"/>
      <c r="F111" s="23">
        <f t="shared" si="8"/>
        <v>0</v>
      </c>
      <c r="G111" s="28"/>
      <c r="H111" s="23">
        <f t="shared" si="9"/>
        <v>0</v>
      </c>
      <c r="I111" s="35">
        <f t="shared" si="10"/>
        <v>0</v>
      </c>
      <c r="J111" s="25">
        <f t="shared" si="11"/>
        <v>6.8000000000000005E-3</v>
      </c>
      <c r="M111" s="26"/>
      <c r="N111" s="29"/>
    </row>
    <row r="112" spans="1:14" x14ac:dyDescent="0.2">
      <c r="A112" s="19">
        <v>90</v>
      </c>
      <c r="B112" s="20" t="s">
        <v>94</v>
      </c>
      <c r="C112" s="20" t="s">
        <v>37</v>
      </c>
      <c r="D112" s="21">
        <v>221</v>
      </c>
      <c r="E112" s="22"/>
      <c r="F112" s="23">
        <f t="shared" si="8"/>
        <v>0</v>
      </c>
      <c r="G112" s="28"/>
      <c r="H112" s="23">
        <f t="shared" si="9"/>
        <v>0</v>
      </c>
      <c r="I112" s="35">
        <f t="shared" si="10"/>
        <v>0</v>
      </c>
      <c r="J112" s="25">
        <f t="shared" si="11"/>
        <v>4.4200000000000003E-2</v>
      </c>
      <c r="M112" s="26"/>
      <c r="N112" s="29"/>
    </row>
    <row r="113" spans="1:14" x14ac:dyDescent="0.2">
      <c r="A113" s="19">
        <v>91</v>
      </c>
      <c r="B113" s="20" t="s">
        <v>105</v>
      </c>
      <c r="C113" s="20" t="s">
        <v>37</v>
      </c>
      <c r="D113" s="21">
        <v>74</v>
      </c>
      <c r="E113" s="22"/>
      <c r="F113" s="23">
        <f t="shared" si="8"/>
        <v>0</v>
      </c>
      <c r="G113" s="28"/>
      <c r="H113" s="23">
        <f t="shared" si="9"/>
        <v>0</v>
      </c>
      <c r="I113" s="35">
        <f t="shared" si="10"/>
        <v>0</v>
      </c>
      <c r="J113" s="25">
        <f t="shared" si="11"/>
        <v>1.4800000000000001E-2</v>
      </c>
      <c r="M113" s="26"/>
      <c r="N113" s="29"/>
    </row>
    <row r="114" spans="1:14" x14ac:dyDescent="0.2">
      <c r="A114" s="19">
        <v>92</v>
      </c>
      <c r="B114" s="20" t="s">
        <v>96</v>
      </c>
      <c r="C114" s="20" t="s">
        <v>37</v>
      </c>
      <c r="D114" s="21">
        <v>55</v>
      </c>
      <c r="E114" s="22"/>
      <c r="F114" s="23">
        <f t="shared" si="8"/>
        <v>0</v>
      </c>
      <c r="G114" s="28"/>
      <c r="H114" s="23">
        <f t="shared" si="9"/>
        <v>0</v>
      </c>
      <c r="I114" s="35">
        <f t="shared" si="10"/>
        <v>0</v>
      </c>
      <c r="J114" s="25">
        <f t="shared" si="11"/>
        <v>1.0999999999999999E-2</v>
      </c>
      <c r="M114" s="26"/>
      <c r="N114" s="29"/>
    </row>
    <row r="115" spans="1:14" x14ac:dyDescent="0.2">
      <c r="A115" s="19">
        <v>93</v>
      </c>
      <c r="B115" s="20" t="s">
        <v>97</v>
      </c>
      <c r="C115" s="20" t="s">
        <v>37</v>
      </c>
      <c r="D115" s="21">
        <v>165</v>
      </c>
      <c r="E115" s="22"/>
      <c r="F115" s="23">
        <f t="shared" si="8"/>
        <v>0</v>
      </c>
      <c r="G115" s="28"/>
      <c r="H115" s="23">
        <f t="shared" si="9"/>
        <v>0</v>
      </c>
      <c r="I115" s="35">
        <f t="shared" si="10"/>
        <v>0</v>
      </c>
      <c r="J115" s="25">
        <f t="shared" si="11"/>
        <v>3.3000000000000002E-2</v>
      </c>
      <c r="M115" s="26"/>
      <c r="N115" s="29"/>
    </row>
    <row r="116" spans="1:14" x14ac:dyDescent="0.2">
      <c r="A116" s="19">
        <v>94</v>
      </c>
      <c r="B116" s="20" t="s">
        <v>98</v>
      </c>
      <c r="C116" s="20" t="s">
        <v>37</v>
      </c>
      <c r="D116" s="21">
        <v>74</v>
      </c>
      <c r="E116" s="22"/>
      <c r="F116" s="23">
        <f t="shared" si="8"/>
        <v>0</v>
      </c>
      <c r="G116" s="28"/>
      <c r="H116" s="23">
        <f t="shared" si="9"/>
        <v>0</v>
      </c>
      <c r="I116" s="35">
        <f t="shared" si="10"/>
        <v>0</v>
      </c>
      <c r="J116" s="25">
        <f t="shared" si="11"/>
        <v>1.4800000000000001E-2</v>
      </c>
      <c r="M116" s="26"/>
      <c r="N116" s="29"/>
    </row>
    <row r="117" spans="1:14" x14ac:dyDescent="0.2">
      <c r="A117" s="19">
        <v>95</v>
      </c>
      <c r="B117" s="20" t="s">
        <v>99</v>
      </c>
      <c r="C117" s="20" t="s">
        <v>37</v>
      </c>
      <c r="D117" s="21">
        <v>58</v>
      </c>
      <c r="E117" s="22"/>
      <c r="F117" s="23">
        <f t="shared" si="8"/>
        <v>0</v>
      </c>
      <c r="G117" s="28"/>
      <c r="H117" s="23">
        <f t="shared" si="9"/>
        <v>0</v>
      </c>
      <c r="I117" s="35">
        <f t="shared" si="10"/>
        <v>0</v>
      </c>
      <c r="J117" s="25">
        <f t="shared" si="11"/>
        <v>1.1600000000000001E-2</v>
      </c>
      <c r="M117" s="26"/>
      <c r="N117" s="29"/>
    </row>
    <row r="118" spans="1:14" x14ac:dyDescent="0.2">
      <c r="A118" s="19">
        <v>96</v>
      </c>
      <c r="B118" s="20" t="s">
        <v>106</v>
      </c>
      <c r="C118" s="20" t="s">
        <v>37</v>
      </c>
      <c r="D118" s="21">
        <v>39</v>
      </c>
      <c r="E118" s="22"/>
      <c r="F118" s="23">
        <f t="shared" si="8"/>
        <v>0</v>
      </c>
      <c r="G118" s="28"/>
      <c r="H118" s="23">
        <f t="shared" si="9"/>
        <v>0</v>
      </c>
      <c r="I118" s="35">
        <f t="shared" si="10"/>
        <v>0</v>
      </c>
      <c r="J118" s="25">
        <f t="shared" si="11"/>
        <v>7.8000000000000005E-3</v>
      </c>
      <c r="M118" s="26"/>
      <c r="N118" s="29"/>
    </row>
    <row r="119" spans="1:14" x14ac:dyDescent="0.2">
      <c r="A119" s="19">
        <v>97</v>
      </c>
      <c r="B119" s="20" t="s">
        <v>101</v>
      </c>
      <c r="C119" s="20" t="s">
        <v>37</v>
      </c>
      <c r="D119" s="21">
        <v>58</v>
      </c>
      <c r="E119" s="22"/>
      <c r="F119" s="23">
        <f t="shared" ref="F119:F150" si="12">E119*D119</f>
        <v>0</v>
      </c>
      <c r="G119" s="28"/>
      <c r="H119" s="23">
        <f t="shared" ref="H119:H150" si="13">G119*D119</f>
        <v>0</v>
      </c>
      <c r="I119" s="35">
        <f t="shared" si="10"/>
        <v>0</v>
      </c>
      <c r="J119" s="25">
        <f t="shared" ref="J119:J150" si="14">D119*0.2/1000</f>
        <v>1.1600000000000001E-2</v>
      </c>
      <c r="M119" s="26"/>
      <c r="N119" s="29"/>
    </row>
    <row r="120" spans="1:14" x14ac:dyDescent="0.2">
      <c r="A120" s="19">
        <v>98</v>
      </c>
      <c r="B120" s="20" t="s">
        <v>107</v>
      </c>
      <c r="C120" s="20" t="s">
        <v>37</v>
      </c>
      <c r="D120" s="21">
        <v>19</v>
      </c>
      <c r="E120" s="22"/>
      <c r="F120" s="23">
        <f t="shared" si="12"/>
        <v>0</v>
      </c>
      <c r="G120" s="28"/>
      <c r="H120" s="23">
        <f t="shared" si="13"/>
        <v>0</v>
      </c>
      <c r="I120" s="35">
        <f t="shared" si="10"/>
        <v>0</v>
      </c>
      <c r="J120" s="25">
        <f t="shared" si="14"/>
        <v>3.8000000000000004E-3</v>
      </c>
      <c r="M120" s="26"/>
      <c r="N120" s="29"/>
    </row>
    <row r="121" spans="1:14" x14ac:dyDescent="0.2">
      <c r="A121" s="19">
        <v>99</v>
      </c>
      <c r="B121" s="20" t="s">
        <v>103</v>
      </c>
      <c r="C121" s="20" t="s">
        <v>37</v>
      </c>
      <c r="D121" s="21">
        <v>58</v>
      </c>
      <c r="E121" s="22"/>
      <c r="F121" s="23">
        <f t="shared" si="12"/>
        <v>0</v>
      </c>
      <c r="G121" s="28"/>
      <c r="H121" s="23">
        <f t="shared" si="13"/>
        <v>0</v>
      </c>
      <c r="I121" s="35">
        <f t="shared" si="10"/>
        <v>0</v>
      </c>
      <c r="J121" s="25">
        <f t="shared" si="14"/>
        <v>1.1600000000000001E-2</v>
      </c>
      <c r="M121" s="26"/>
      <c r="N121" s="29"/>
    </row>
    <row r="122" spans="1:14" x14ac:dyDescent="0.2">
      <c r="A122" s="19">
        <v>100</v>
      </c>
      <c r="B122" s="20" t="s">
        <v>108</v>
      </c>
      <c r="C122" s="20" t="s">
        <v>37</v>
      </c>
      <c r="D122" s="21">
        <v>58</v>
      </c>
      <c r="E122" s="22"/>
      <c r="F122" s="23">
        <f t="shared" si="12"/>
        <v>0</v>
      </c>
      <c r="G122" s="28"/>
      <c r="H122" s="23">
        <f t="shared" si="13"/>
        <v>0</v>
      </c>
      <c r="I122" s="35">
        <f t="shared" si="10"/>
        <v>0</v>
      </c>
      <c r="J122" s="25">
        <f t="shared" si="14"/>
        <v>1.1600000000000001E-2</v>
      </c>
      <c r="M122" s="26"/>
      <c r="N122" s="29"/>
    </row>
    <row r="123" spans="1:14" x14ac:dyDescent="0.2">
      <c r="A123" s="19">
        <v>101</v>
      </c>
      <c r="B123" s="20" t="s">
        <v>94</v>
      </c>
      <c r="C123" s="20" t="s">
        <v>37</v>
      </c>
      <c r="D123" s="21">
        <v>230</v>
      </c>
      <c r="E123" s="22"/>
      <c r="F123" s="23">
        <f t="shared" si="12"/>
        <v>0</v>
      </c>
      <c r="G123" s="28"/>
      <c r="H123" s="23">
        <f t="shared" si="13"/>
        <v>0</v>
      </c>
      <c r="I123" s="35">
        <f t="shared" si="10"/>
        <v>0</v>
      </c>
      <c r="J123" s="25">
        <f t="shared" si="14"/>
        <v>4.5999999999999999E-2</v>
      </c>
      <c r="M123" s="26"/>
      <c r="N123" s="29"/>
    </row>
    <row r="124" spans="1:14" x14ac:dyDescent="0.2">
      <c r="A124" s="19">
        <v>102</v>
      </c>
      <c r="B124" s="20" t="s">
        <v>97</v>
      </c>
      <c r="C124" s="20" t="s">
        <v>37</v>
      </c>
      <c r="D124" s="21">
        <v>172</v>
      </c>
      <c r="E124" s="22"/>
      <c r="F124" s="23">
        <f t="shared" si="12"/>
        <v>0</v>
      </c>
      <c r="G124" s="28"/>
      <c r="H124" s="23">
        <f t="shared" si="13"/>
        <v>0</v>
      </c>
      <c r="I124" s="35">
        <f t="shared" si="10"/>
        <v>0</v>
      </c>
      <c r="J124" s="25">
        <f t="shared" si="14"/>
        <v>3.44E-2</v>
      </c>
      <c r="M124" s="26"/>
      <c r="N124" s="29"/>
    </row>
    <row r="125" spans="1:14" x14ac:dyDescent="0.2">
      <c r="A125" s="19">
        <v>103</v>
      </c>
      <c r="B125" s="20" t="s">
        <v>109</v>
      </c>
      <c r="C125" s="20" t="s">
        <v>37</v>
      </c>
      <c r="D125" s="21">
        <v>89</v>
      </c>
      <c r="E125" s="22"/>
      <c r="F125" s="23">
        <f t="shared" si="12"/>
        <v>0</v>
      </c>
      <c r="G125" s="28"/>
      <c r="H125" s="23">
        <f t="shared" si="13"/>
        <v>0</v>
      </c>
      <c r="I125" s="35">
        <f t="shared" si="10"/>
        <v>0</v>
      </c>
      <c r="J125" s="25">
        <f t="shared" si="14"/>
        <v>1.78E-2</v>
      </c>
      <c r="M125" s="26"/>
      <c r="N125" s="29"/>
    </row>
    <row r="126" spans="1:14" x14ac:dyDescent="0.2">
      <c r="A126" s="19">
        <v>104</v>
      </c>
      <c r="B126" s="20" t="s">
        <v>110</v>
      </c>
      <c r="C126" s="20" t="s">
        <v>37</v>
      </c>
      <c r="D126" s="21">
        <v>115</v>
      </c>
      <c r="E126" s="22"/>
      <c r="F126" s="23">
        <f t="shared" si="12"/>
        <v>0</v>
      </c>
      <c r="G126" s="28"/>
      <c r="H126" s="23">
        <f t="shared" si="13"/>
        <v>0</v>
      </c>
      <c r="I126" s="35">
        <f t="shared" si="10"/>
        <v>0</v>
      </c>
      <c r="J126" s="25">
        <f t="shared" si="14"/>
        <v>2.3E-2</v>
      </c>
      <c r="M126" s="26"/>
      <c r="N126" s="29"/>
    </row>
    <row r="127" spans="1:14" x14ac:dyDescent="0.2">
      <c r="A127" s="19">
        <v>105</v>
      </c>
      <c r="B127" s="20" t="s">
        <v>111</v>
      </c>
      <c r="C127" s="20" t="s">
        <v>37</v>
      </c>
      <c r="D127" s="21">
        <v>57</v>
      </c>
      <c r="E127" s="22"/>
      <c r="F127" s="23">
        <f t="shared" si="12"/>
        <v>0</v>
      </c>
      <c r="G127" s="28"/>
      <c r="H127" s="23">
        <f t="shared" si="13"/>
        <v>0</v>
      </c>
      <c r="I127" s="35">
        <f t="shared" si="10"/>
        <v>0</v>
      </c>
      <c r="J127" s="25">
        <f t="shared" si="14"/>
        <v>1.14E-2</v>
      </c>
      <c r="M127" s="26"/>
      <c r="N127" s="29"/>
    </row>
    <row r="128" spans="1:14" x14ac:dyDescent="0.2">
      <c r="A128" s="19">
        <v>106</v>
      </c>
      <c r="B128" s="20" t="s">
        <v>112</v>
      </c>
      <c r="C128" s="20" t="s">
        <v>37</v>
      </c>
      <c r="D128" s="21">
        <v>306</v>
      </c>
      <c r="E128" s="22"/>
      <c r="F128" s="23">
        <f t="shared" si="12"/>
        <v>0</v>
      </c>
      <c r="G128" s="28"/>
      <c r="H128" s="23">
        <f t="shared" si="13"/>
        <v>0</v>
      </c>
      <c r="I128" s="35">
        <f t="shared" si="10"/>
        <v>0</v>
      </c>
      <c r="J128" s="25">
        <f t="shared" si="14"/>
        <v>6.1200000000000004E-2</v>
      </c>
      <c r="M128" s="26"/>
      <c r="N128" s="29"/>
    </row>
    <row r="129" spans="1:14" x14ac:dyDescent="0.2">
      <c r="A129" s="19">
        <v>107</v>
      </c>
      <c r="B129" s="20" t="s">
        <v>99</v>
      </c>
      <c r="C129" s="20" t="s">
        <v>37</v>
      </c>
      <c r="D129" s="21">
        <v>102</v>
      </c>
      <c r="E129" s="22"/>
      <c r="F129" s="23">
        <f t="shared" si="12"/>
        <v>0</v>
      </c>
      <c r="G129" s="28"/>
      <c r="H129" s="23">
        <f t="shared" si="13"/>
        <v>0</v>
      </c>
      <c r="I129" s="35">
        <f t="shared" si="10"/>
        <v>0</v>
      </c>
      <c r="J129" s="25">
        <f t="shared" si="14"/>
        <v>2.0400000000000001E-2</v>
      </c>
      <c r="M129" s="26"/>
      <c r="N129" s="29"/>
    </row>
    <row r="130" spans="1:14" x14ac:dyDescent="0.2">
      <c r="A130" s="19">
        <v>108</v>
      </c>
      <c r="B130" s="20" t="s">
        <v>113</v>
      </c>
      <c r="C130" s="20" t="s">
        <v>37</v>
      </c>
      <c r="D130" s="21">
        <v>51</v>
      </c>
      <c r="E130" s="22"/>
      <c r="F130" s="23">
        <f t="shared" si="12"/>
        <v>0</v>
      </c>
      <c r="G130" s="28"/>
      <c r="H130" s="23">
        <f t="shared" si="13"/>
        <v>0</v>
      </c>
      <c r="I130" s="35">
        <f t="shared" si="10"/>
        <v>0</v>
      </c>
      <c r="J130" s="25">
        <f t="shared" si="14"/>
        <v>1.0200000000000001E-2</v>
      </c>
      <c r="M130" s="26"/>
      <c r="N130" s="29"/>
    </row>
    <row r="131" spans="1:14" x14ac:dyDescent="0.2">
      <c r="A131" s="19">
        <v>109</v>
      </c>
      <c r="B131" s="20" t="s">
        <v>100</v>
      </c>
      <c r="C131" s="20" t="s">
        <v>37</v>
      </c>
      <c r="D131" s="21">
        <v>102</v>
      </c>
      <c r="E131" s="22"/>
      <c r="F131" s="23">
        <f t="shared" si="12"/>
        <v>0</v>
      </c>
      <c r="G131" s="28"/>
      <c r="H131" s="23">
        <f t="shared" si="13"/>
        <v>0</v>
      </c>
      <c r="I131" s="35">
        <f t="shared" si="10"/>
        <v>0</v>
      </c>
      <c r="J131" s="25">
        <f t="shared" si="14"/>
        <v>2.0400000000000001E-2</v>
      </c>
      <c r="M131" s="26"/>
      <c r="N131" s="29"/>
    </row>
    <row r="132" spans="1:14" x14ac:dyDescent="0.2">
      <c r="A132" s="19">
        <v>110</v>
      </c>
      <c r="B132" s="20" t="s">
        <v>114</v>
      </c>
      <c r="C132" s="20" t="s">
        <v>37</v>
      </c>
      <c r="D132" s="21">
        <v>153</v>
      </c>
      <c r="E132" s="22"/>
      <c r="F132" s="23">
        <f t="shared" si="12"/>
        <v>0</v>
      </c>
      <c r="G132" s="28"/>
      <c r="H132" s="23">
        <f t="shared" si="13"/>
        <v>0</v>
      </c>
      <c r="I132" s="35">
        <f t="shared" si="10"/>
        <v>0</v>
      </c>
      <c r="J132" s="25">
        <f t="shared" si="14"/>
        <v>3.0600000000000002E-2</v>
      </c>
      <c r="M132" s="26"/>
      <c r="N132" s="29"/>
    </row>
    <row r="133" spans="1:14" x14ac:dyDescent="0.2">
      <c r="A133" s="19">
        <v>111</v>
      </c>
      <c r="B133" s="20" t="s">
        <v>115</v>
      </c>
      <c r="C133" s="20" t="s">
        <v>37</v>
      </c>
      <c r="D133" s="21">
        <v>130</v>
      </c>
      <c r="E133" s="22"/>
      <c r="F133" s="23">
        <f t="shared" si="12"/>
        <v>0</v>
      </c>
      <c r="G133" s="28"/>
      <c r="H133" s="23">
        <f t="shared" si="13"/>
        <v>0</v>
      </c>
      <c r="I133" s="35">
        <f t="shared" si="10"/>
        <v>0</v>
      </c>
      <c r="J133" s="25">
        <f t="shared" si="14"/>
        <v>2.5999999999999999E-2</v>
      </c>
      <c r="M133" s="26"/>
      <c r="N133" s="29"/>
    </row>
    <row r="134" spans="1:14" x14ac:dyDescent="0.2">
      <c r="A134" s="19">
        <v>112</v>
      </c>
      <c r="B134" s="20" t="s">
        <v>116</v>
      </c>
      <c r="C134" s="20" t="s">
        <v>37</v>
      </c>
      <c r="D134" s="21">
        <v>19</v>
      </c>
      <c r="E134" s="22"/>
      <c r="F134" s="23">
        <f t="shared" si="12"/>
        <v>0</v>
      </c>
      <c r="G134" s="28"/>
      <c r="H134" s="23">
        <f t="shared" si="13"/>
        <v>0</v>
      </c>
      <c r="I134" s="35">
        <f t="shared" si="10"/>
        <v>0</v>
      </c>
      <c r="J134" s="25">
        <f t="shared" si="14"/>
        <v>3.8000000000000004E-3</v>
      </c>
      <c r="M134" s="26"/>
      <c r="N134" s="29"/>
    </row>
    <row r="135" spans="1:14" x14ac:dyDescent="0.2">
      <c r="A135" s="19">
        <v>113</v>
      </c>
      <c r="B135" s="20" t="s">
        <v>100</v>
      </c>
      <c r="C135" s="20" t="s">
        <v>37</v>
      </c>
      <c r="D135" s="21">
        <v>58</v>
      </c>
      <c r="E135" s="22"/>
      <c r="F135" s="23">
        <f t="shared" si="12"/>
        <v>0</v>
      </c>
      <c r="G135" s="28"/>
      <c r="H135" s="23">
        <f t="shared" si="13"/>
        <v>0</v>
      </c>
      <c r="I135" s="35">
        <f t="shared" si="10"/>
        <v>0</v>
      </c>
      <c r="J135" s="25">
        <f t="shared" si="14"/>
        <v>1.1600000000000001E-2</v>
      </c>
      <c r="M135" s="26"/>
      <c r="N135" s="29"/>
    </row>
    <row r="136" spans="1:14" x14ac:dyDescent="0.2">
      <c r="A136" s="19">
        <v>114</v>
      </c>
      <c r="B136" s="20" t="s">
        <v>115</v>
      </c>
      <c r="C136" s="20" t="s">
        <v>37</v>
      </c>
      <c r="D136" s="21">
        <v>143</v>
      </c>
      <c r="E136" s="22"/>
      <c r="F136" s="23">
        <f t="shared" si="12"/>
        <v>0</v>
      </c>
      <c r="G136" s="28"/>
      <c r="H136" s="23">
        <f t="shared" si="13"/>
        <v>0</v>
      </c>
      <c r="I136" s="35">
        <f t="shared" si="10"/>
        <v>0</v>
      </c>
      <c r="J136" s="25">
        <f t="shared" si="14"/>
        <v>2.86E-2</v>
      </c>
      <c r="M136" s="26"/>
      <c r="N136" s="29"/>
    </row>
    <row r="137" spans="1:14" x14ac:dyDescent="0.2">
      <c r="A137" s="19">
        <v>115</v>
      </c>
      <c r="B137" s="20" t="s">
        <v>117</v>
      </c>
      <c r="C137" s="20" t="s">
        <v>37</v>
      </c>
      <c r="D137" s="21">
        <v>64</v>
      </c>
      <c r="E137" s="22"/>
      <c r="F137" s="23">
        <f t="shared" si="12"/>
        <v>0</v>
      </c>
      <c r="G137" s="28"/>
      <c r="H137" s="23">
        <f t="shared" si="13"/>
        <v>0</v>
      </c>
      <c r="I137" s="35">
        <f t="shared" si="10"/>
        <v>0</v>
      </c>
      <c r="J137" s="25">
        <f t="shared" si="14"/>
        <v>1.2800000000000001E-2</v>
      </c>
      <c r="M137" s="26"/>
      <c r="N137" s="29"/>
    </row>
    <row r="138" spans="1:14" x14ac:dyDescent="0.2">
      <c r="A138" s="19">
        <v>116</v>
      </c>
      <c r="B138" s="20" t="s">
        <v>118</v>
      </c>
      <c r="C138" s="20" t="s">
        <v>37</v>
      </c>
      <c r="D138" s="21">
        <v>21</v>
      </c>
      <c r="E138" s="22"/>
      <c r="F138" s="23">
        <f t="shared" si="12"/>
        <v>0</v>
      </c>
      <c r="G138" s="28"/>
      <c r="H138" s="23">
        <f t="shared" si="13"/>
        <v>0</v>
      </c>
      <c r="I138" s="35">
        <f t="shared" si="10"/>
        <v>0</v>
      </c>
      <c r="J138" s="25">
        <f t="shared" si="14"/>
        <v>4.2000000000000006E-3</v>
      </c>
      <c r="M138" s="26"/>
      <c r="N138" s="29"/>
    </row>
    <row r="139" spans="1:14" x14ac:dyDescent="0.2">
      <c r="A139" s="19">
        <v>117</v>
      </c>
      <c r="B139" s="20" t="s">
        <v>94</v>
      </c>
      <c r="C139" s="20" t="s">
        <v>37</v>
      </c>
      <c r="D139" s="21">
        <v>318</v>
      </c>
      <c r="E139" s="22"/>
      <c r="F139" s="23">
        <f t="shared" si="12"/>
        <v>0</v>
      </c>
      <c r="G139" s="28"/>
      <c r="H139" s="23">
        <f t="shared" si="13"/>
        <v>0</v>
      </c>
      <c r="I139" s="35">
        <f t="shared" si="10"/>
        <v>0</v>
      </c>
      <c r="J139" s="25">
        <f t="shared" si="14"/>
        <v>6.3600000000000004E-2</v>
      </c>
      <c r="M139" s="26"/>
      <c r="N139" s="29"/>
    </row>
    <row r="140" spans="1:14" x14ac:dyDescent="0.2">
      <c r="A140" s="19">
        <v>118</v>
      </c>
      <c r="B140" s="20" t="s">
        <v>113</v>
      </c>
      <c r="C140" s="20" t="s">
        <v>37</v>
      </c>
      <c r="D140" s="21">
        <v>106</v>
      </c>
      <c r="E140" s="22"/>
      <c r="F140" s="23">
        <f t="shared" si="12"/>
        <v>0</v>
      </c>
      <c r="G140" s="28"/>
      <c r="H140" s="23">
        <f t="shared" si="13"/>
        <v>0</v>
      </c>
      <c r="I140" s="35">
        <f t="shared" si="10"/>
        <v>0</v>
      </c>
      <c r="J140" s="25">
        <f t="shared" si="14"/>
        <v>2.1200000000000004E-2</v>
      </c>
      <c r="M140" s="26"/>
      <c r="N140" s="29"/>
    </row>
    <row r="141" spans="1:14" x14ac:dyDescent="0.2">
      <c r="A141" s="19">
        <v>119</v>
      </c>
      <c r="B141" s="20" t="s">
        <v>119</v>
      </c>
      <c r="C141" s="20" t="s">
        <v>37</v>
      </c>
      <c r="D141" s="21">
        <v>4</v>
      </c>
      <c r="E141" s="22"/>
      <c r="F141" s="23">
        <f t="shared" si="12"/>
        <v>0</v>
      </c>
      <c r="G141" s="28"/>
      <c r="H141" s="23">
        <f t="shared" si="13"/>
        <v>0</v>
      </c>
      <c r="I141" s="35">
        <f t="shared" si="10"/>
        <v>0</v>
      </c>
      <c r="J141" s="25">
        <f t="shared" si="14"/>
        <v>8.0000000000000004E-4</v>
      </c>
      <c r="M141" s="26"/>
      <c r="N141" s="29"/>
    </row>
    <row r="142" spans="1:14" x14ac:dyDescent="0.2">
      <c r="A142" s="19">
        <v>120</v>
      </c>
      <c r="B142" s="20" t="s">
        <v>120</v>
      </c>
      <c r="C142" s="20" t="s">
        <v>37</v>
      </c>
      <c r="D142" s="21">
        <v>215</v>
      </c>
      <c r="E142" s="22"/>
      <c r="F142" s="23">
        <f t="shared" si="12"/>
        <v>0</v>
      </c>
      <c r="G142" s="28"/>
      <c r="H142" s="23">
        <f t="shared" si="13"/>
        <v>0</v>
      </c>
      <c r="I142" s="35">
        <f t="shared" si="10"/>
        <v>0</v>
      </c>
      <c r="J142" s="25">
        <f t="shared" si="14"/>
        <v>4.2999999999999997E-2</v>
      </c>
      <c r="M142" s="26"/>
      <c r="N142" s="29"/>
    </row>
    <row r="143" spans="1:14" x14ac:dyDescent="0.2">
      <c r="A143" s="19">
        <v>121</v>
      </c>
      <c r="B143" s="20" t="s">
        <v>121</v>
      </c>
      <c r="C143" s="20" t="s">
        <v>37</v>
      </c>
      <c r="D143" s="21">
        <v>100</v>
      </c>
      <c r="E143" s="22"/>
      <c r="F143" s="23">
        <f t="shared" si="12"/>
        <v>0</v>
      </c>
      <c r="G143" s="28"/>
      <c r="H143" s="23">
        <f t="shared" si="13"/>
        <v>0</v>
      </c>
      <c r="I143" s="35">
        <f t="shared" si="10"/>
        <v>0</v>
      </c>
      <c r="J143" s="25">
        <f t="shared" si="14"/>
        <v>0.02</v>
      </c>
      <c r="M143" s="26"/>
      <c r="N143" s="29"/>
    </row>
    <row r="144" spans="1:14" x14ac:dyDescent="0.2">
      <c r="A144" s="19">
        <v>122</v>
      </c>
      <c r="B144" s="20" t="s">
        <v>122</v>
      </c>
      <c r="C144" s="20" t="s">
        <v>37</v>
      </c>
      <c r="D144" s="21">
        <v>91</v>
      </c>
      <c r="E144" s="22"/>
      <c r="F144" s="23">
        <f t="shared" si="12"/>
        <v>0</v>
      </c>
      <c r="G144" s="28"/>
      <c r="H144" s="23">
        <f t="shared" si="13"/>
        <v>0</v>
      </c>
      <c r="I144" s="35">
        <f t="shared" si="10"/>
        <v>0</v>
      </c>
      <c r="J144" s="25">
        <f t="shared" si="14"/>
        <v>1.8200000000000001E-2</v>
      </c>
      <c r="M144" s="26"/>
      <c r="N144" s="29"/>
    </row>
    <row r="145" spans="1:14" x14ac:dyDescent="0.2">
      <c r="A145" s="19">
        <v>123</v>
      </c>
      <c r="B145" s="20" t="s">
        <v>123</v>
      </c>
      <c r="C145" s="20" t="s">
        <v>37</v>
      </c>
      <c r="D145" s="21">
        <v>395</v>
      </c>
      <c r="E145" s="22"/>
      <c r="F145" s="23">
        <f t="shared" si="12"/>
        <v>0</v>
      </c>
      <c r="G145" s="28"/>
      <c r="H145" s="23">
        <f t="shared" si="13"/>
        <v>0</v>
      </c>
      <c r="I145" s="35">
        <f t="shared" si="10"/>
        <v>0</v>
      </c>
      <c r="J145" s="25">
        <f t="shared" si="14"/>
        <v>7.9000000000000001E-2</v>
      </c>
      <c r="M145" s="26"/>
      <c r="N145" s="29"/>
    </row>
    <row r="146" spans="1:14" x14ac:dyDescent="0.2">
      <c r="A146" s="19">
        <v>124</v>
      </c>
      <c r="B146" s="20" t="s">
        <v>124</v>
      </c>
      <c r="C146" s="20" t="s">
        <v>37</v>
      </c>
      <c r="D146" s="21">
        <v>527</v>
      </c>
      <c r="E146" s="22"/>
      <c r="F146" s="23">
        <f t="shared" si="12"/>
        <v>0</v>
      </c>
      <c r="G146" s="28"/>
      <c r="H146" s="23">
        <f t="shared" si="13"/>
        <v>0</v>
      </c>
      <c r="I146" s="35">
        <f t="shared" si="10"/>
        <v>0</v>
      </c>
      <c r="J146" s="25">
        <f t="shared" si="14"/>
        <v>0.10540000000000001</v>
      </c>
      <c r="M146" s="26"/>
      <c r="N146" s="29"/>
    </row>
    <row r="147" spans="1:14" x14ac:dyDescent="0.2">
      <c r="A147" s="19">
        <v>125</v>
      </c>
      <c r="B147" s="20" t="s">
        <v>102</v>
      </c>
      <c r="C147" s="20" t="s">
        <v>37</v>
      </c>
      <c r="D147" s="21">
        <v>105</v>
      </c>
      <c r="E147" s="22"/>
      <c r="F147" s="23">
        <f t="shared" si="12"/>
        <v>0</v>
      </c>
      <c r="G147" s="28"/>
      <c r="H147" s="23">
        <f t="shared" si="13"/>
        <v>0</v>
      </c>
      <c r="I147" s="35">
        <f t="shared" si="10"/>
        <v>0</v>
      </c>
      <c r="J147" s="25">
        <f t="shared" si="14"/>
        <v>2.1000000000000001E-2</v>
      </c>
      <c r="M147" s="26"/>
      <c r="N147" s="29"/>
    </row>
    <row r="148" spans="1:14" x14ac:dyDescent="0.2">
      <c r="A148" s="19">
        <v>126</v>
      </c>
      <c r="B148" s="20" t="s">
        <v>103</v>
      </c>
      <c r="C148" s="20" t="s">
        <v>37</v>
      </c>
      <c r="D148" s="21">
        <v>210</v>
      </c>
      <c r="E148" s="22"/>
      <c r="F148" s="23">
        <f t="shared" si="12"/>
        <v>0</v>
      </c>
      <c r="G148" s="28"/>
      <c r="H148" s="23">
        <f t="shared" si="13"/>
        <v>0</v>
      </c>
      <c r="I148" s="35">
        <f t="shared" si="10"/>
        <v>0</v>
      </c>
      <c r="J148" s="25">
        <f t="shared" si="14"/>
        <v>4.2000000000000003E-2</v>
      </c>
      <c r="M148" s="26"/>
      <c r="N148" s="29"/>
    </row>
    <row r="149" spans="1:14" x14ac:dyDescent="0.2">
      <c r="A149" s="19">
        <v>127</v>
      </c>
      <c r="B149" s="20" t="s">
        <v>125</v>
      </c>
      <c r="C149" s="20" t="s">
        <v>37</v>
      </c>
      <c r="D149" s="21">
        <v>420</v>
      </c>
      <c r="E149" s="22"/>
      <c r="F149" s="23">
        <f t="shared" si="12"/>
        <v>0</v>
      </c>
      <c r="G149" s="28"/>
      <c r="H149" s="23">
        <f t="shared" si="13"/>
        <v>0</v>
      </c>
      <c r="I149" s="35">
        <f t="shared" si="10"/>
        <v>0</v>
      </c>
      <c r="J149" s="25">
        <f t="shared" si="14"/>
        <v>8.4000000000000005E-2</v>
      </c>
      <c r="M149" s="26"/>
      <c r="N149" s="29"/>
    </row>
    <row r="150" spans="1:14" x14ac:dyDescent="0.2">
      <c r="A150" s="19">
        <v>128</v>
      </c>
      <c r="B150" s="20" t="s">
        <v>125</v>
      </c>
      <c r="C150" s="20" t="s">
        <v>37</v>
      </c>
      <c r="D150" s="21">
        <v>284</v>
      </c>
      <c r="E150" s="22"/>
      <c r="F150" s="23">
        <f t="shared" si="12"/>
        <v>0</v>
      </c>
      <c r="G150" s="28"/>
      <c r="H150" s="23">
        <f t="shared" si="13"/>
        <v>0</v>
      </c>
      <c r="I150" s="35">
        <f t="shared" si="10"/>
        <v>0</v>
      </c>
      <c r="J150" s="25">
        <f t="shared" si="14"/>
        <v>5.6800000000000003E-2</v>
      </c>
      <c r="M150" s="26"/>
      <c r="N150" s="29"/>
    </row>
    <row r="151" spans="1:14" x14ac:dyDescent="0.2">
      <c r="A151" s="19">
        <v>129</v>
      </c>
      <c r="B151" s="20" t="s">
        <v>126</v>
      </c>
      <c r="C151" s="20" t="s">
        <v>37</v>
      </c>
      <c r="D151" s="21">
        <v>19</v>
      </c>
      <c r="E151" s="22"/>
      <c r="F151" s="23">
        <f t="shared" ref="F151:F174" si="15">E151*D151</f>
        <v>0</v>
      </c>
      <c r="G151" s="28"/>
      <c r="H151" s="23">
        <f t="shared" ref="H151:H174" si="16">G151*D151</f>
        <v>0</v>
      </c>
      <c r="I151" s="35">
        <f t="shared" ref="I151:I173" si="17">H151+F151</f>
        <v>0</v>
      </c>
      <c r="J151" s="25">
        <f t="shared" ref="J151:J167" si="18">D151*0.2/1000</f>
        <v>3.8000000000000004E-3</v>
      </c>
      <c r="M151" s="26"/>
      <c r="N151" s="29"/>
    </row>
    <row r="152" spans="1:14" x14ac:dyDescent="0.2">
      <c r="A152" s="19">
        <v>130</v>
      </c>
      <c r="B152" s="20" t="s">
        <v>101</v>
      </c>
      <c r="C152" s="20" t="s">
        <v>37</v>
      </c>
      <c r="D152" s="21">
        <v>170</v>
      </c>
      <c r="E152" s="22"/>
      <c r="F152" s="23">
        <f t="shared" si="15"/>
        <v>0</v>
      </c>
      <c r="G152" s="28"/>
      <c r="H152" s="23">
        <f t="shared" si="16"/>
        <v>0</v>
      </c>
      <c r="I152" s="35">
        <f t="shared" si="17"/>
        <v>0</v>
      </c>
      <c r="J152" s="25">
        <f t="shared" si="18"/>
        <v>3.4000000000000002E-2</v>
      </c>
      <c r="M152" s="26"/>
      <c r="N152" s="29"/>
    </row>
    <row r="153" spans="1:14" x14ac:dyDescent="0.2">
      <c r="A153" s="19">
        <v>131</v>
      </c>
      <c r="B153" s="20" t="s">
        <v>127</v>
      </c>
      <c r="C153" s="20" t="s">
        <v>37</v>
      </c>
      <c r="D153" s="21">
        <v>170</v>
      </c>
      <c r="E153" s="22"/>
      <c r="F153" s="23">
        <f t="shared" si="15"/>
        <v>0</v>
      </c>
      <c r="G153" s="28"/>
      <c r="H153" s="23">
        <f t="shared" si="16"/>
        <v>0</v>
      </c>
      <c r="I153" s="35">
        <f t="shared" si="17"/>
        <v>0</v>
      </c>
      <c r="J153" s="25">
        <f t="shared" si="18"/>
        <v>3.4000000000000002E-2</v>
      </c>
      <c r="M153" s="26"/>
      <c r="N153" s="29"/>
    </row>
    <row r="154" spans="1:14" x14ac:dyDescent="0.2">
      <c r="A154" s="19">
        <v>132</v>
      </c>
      <c r="B154" s="20" t="s">
        <v>108</v>
      </c>
      <c r="C154" s="20" t="s">
        <v>37</v>
      </c>
      <c r="D154" s="21">
        <v>287</v>
      </c>
      <c r="E154" s="22"/>
      <c r="F154" s="23">
        <f t="shared" si="15"/>
        <v>0</v>
      </c>
      <c r="G154" s="28"/>
      <c r="H154" s="23">
        <f t="shared" si="16"/>
        <v>0</v>
      </c>
      <c r="I154" s="35">
        <f t="shared" si="17"/>
        <v>0</v>
      </c>
      <c r="J154" s="25">
        <f t="shared" si="18"/>
        <v>5.7400000000000007E-2</v>
      </c>
      <c r="M154" s="26"/>
      <c r="N154" s="29"/>
    </row>
    <row r="155" spans="1:14" x14ac:dyDescent="0.2">
      <c r="A155" s="19">
        <v>133</v>
      </c>
      <c r="B155" s="30" t="s">
        <v>99</v>
      </c>
      <c r="C155" s="20" t="s">
        <v>37</v>
      </c>
      <c r="D155" s="21">
        <v>479</v>
      </c>
      <c r="E155" s="22"/>
      <c r="F155" s="23">
        <f t="shared" si="15"/>
        <v>0</v>
      </c>
      <c r="G155" s="28"/>
      <c r="H155" s="23">
        <f t="shared" si="16"/>
        <v>0</v>
      </c>
      <c r="I155" s="35">
        <f t="shared" si="17"/>
        <v>0</v>
      </c>
      <c r="J155" s="25">
        <f t="shared" si="18"/>
        <v>9.580000000000001E-2</v>
      </c>
      <c r="M155" s="26"/>
      <c r="N155" s="29"/>
    </row>
    <row r="156" spans="1:14" x14ac:dyDescent="0.2">
      <c r="A156" s="19">
        <v>134</v>
      </c>
      <c r="B156" s="31" t="s">
        <v>128</v>
      </c>
      <c r="C156" s="20" t="s">
        <v>37</v>
      </c>
      <c r="D156" s="32">
        <v>559</v>
      </c>
      <c r="E156" s="22"/>
      <c r="F156" s="23">
        <f t="shared" si="15"/>
        <v>0</v>
      </c>
      <c r="G156" s="28"/>
      <c r="H156" s="23">
        <f t="shared" si="16"/>
        <v>0</v>
      </c>
      <c r="I156" s="35">
        <f t="shared" si="17"/>
        <v>0</v>
      </c>
      <c r="J156" s="25">
        <f t="shared" si="18"/>
        <v>0.11180000000000001</v>
      </c>
      <c r="M156" s="26"/>
      <c r="N156" s="29"/>
    </row>
    <row r="157" spans="1:14" x14ac:dyDescent="0.2">
      <c r="A157" s="19">
        <v>135</v>
      </c>
      <c r="B157" s="20" t="s">
        <v>100</v>
      </c>
      <c r="C157" s="20" t="s">
        <v>37</v>
      </c>
      <c r="D157" s="21">
        <v>383</v>
      </c>
      <c r="E157" s="22"/>
      <c r="F157" s="23">
        <f t="shared" si="15"/>
        <v>0</v>
      </c>
      <c r="G157" s="28"/>
      <c r="H157" s="23">
        <f t="shared" si="16"/>
        <v>0</v>
      </c>
      <c r="I157" s="35">
        <f t="shared" si="17"/>
        <v>0</v>
      </c>
      <c r="J157" s="25">
        <f t="shared" si="18"/>
        <v>7.6600000000000015E-2</v>
      </c>
      <c r="M157" s="26"/>
      <c r="N157" s="29"/>
    </row>
    <row r="158" spans="1:14" x14ac:dyDescent="0.2">
      <c r="A158" s="19">
        <v>136</v>
      </c>
      <c r="B158" s="20" t="s">
        <v>129</v>
      </c>
      <c r="C158" s="20" t="s">
        <v>37</v>
      </c>
      <c r="D158" s="21">
        <v>32</v>
      </c>
      <c r="E158" s="22"/>
      <c r="F158" s="23">
        <f t="shared" si="15"/>
        <v>0</v>
      </c>
      <c r="G158" s="28"/>
      <c r="H158" s="23">
        <f t="shared" si="16"/>
        <v>0</v>
      </c>
      <c r="I158" s="35">
        <f t="shared" si="17"/>
        <v>0</v>
      </c>
      <c r="J158" s="25">
        <f t="shared" si="18"/>
        <v>6.4000000000000003E-3</v>
      </c>
      <c r="M158" s="26"/>
      <c r="N158" s="29"/>
    </row>
    <row r="159" spans="1:14" x14ac:dyDescent="0.2">
      <c r="A159" s="19">
        <v>137</v>
      </c>
      <c r="B159" s="20" t="s">
        <v>130</v>
      </c>
      <c r="C159" s="20" t="s">
        <v>37</v>
      </c>
      <c r="D159" s="21">
        <v>48</v>
      </c>
      <c r="E159" s="22"/>
      <c r="F159" s="23">
        <f t="shared" si="15"/>
        <v>0</v>
      </c>
      <c r="G159" s="28"/>
      <c r="H159" s="23">
        <f t="shared" si="16"/>
        <v>0</v>
      </c>
      <c r="I159" s="35">
        <f t="shared" si="17"/>
        <v>0</v>
      </c>
      <c r="J159" s="25">
        <f t="shared" si="18"/>
        <v>9.6000000000000009E-3</v>
      </c>
      <c r="M159" s="26"/>
      <c r="N159" s="29"/>
    </row>
    <row r="160" spans="1:14" x14ac:dyDescent="0.2">
      <c r="A160" s="19">
        <v>138</v>
      </c>
      <c r="B160" s="20" t="s">
        <v>131</v>
      </c>
      <c r="C160" s="20" t="s">
        <v>37</v>
      </c>
      <c r="D160" s="21">
        <v>66</v>
      </c>
      <c r="E160" s="22"/>
      <c r="F160" s="23">
        <f t="shared" si="15"/>
        <v>0</v>
      </c>
      <c r="G160" s="28"/>
      <c r="H160" s="23">
        <f t="shared" si="16"/>
        <v>0</v>
      </c>
      <c r="I160" s="35">
        <f t="shared" si="17"/>
        <v>0</v>
      </c>
      <c r="J160" s="25">
        <f t="shared" si="18"/>
        <v>1.3200000000000002E-2</v>
      </c>
      <c r="L160" s="29"/>
      <c r="M160" s="26"/>
      <c r="N160" s="29"/>
    </row>
    <row r="161" spans="1:14" x14ac:dyDescent="0.2">
      <c r="A161" s="19">
        <v>139</v>
      </c>
      <c r="B161" s="20" t="s">
        <v>132</v>
      </c>
      <c r="C161" s="20" t="s">
        <v>37</v>
      </c>
      <c r="D161" s="21">
        <v>119</v>
      </c>
      <c r="E161" s="22"/>
      <c r="F161" s="23">
        <f t="shared" si="15"/>
        <v>0</v>
      </c>
      <c r="G161" s="28"/>
      <c r="H161" s="23">
        <f t="shared" si="16"/>
        <v>0</v>
      </c>
      <c r="I161" s="35">
        <f t="shared" si="17"/>
        <v>0</v>
      </c>
      <c r="J161" s="25">
        <f t="shared" si="18"/>
        <v>2.3800000000000002E-2</v>
      </c>
      <c r="M161" s="26"/>
      <c r="N161" s="29"/>
    </row>
    <row r="162" spans="1:14" x14ac:dyDescent="0.2">
      <c r="A162" s="19">
        <v>140</v>
      </c>
      <c r="B162" s="20" t="s">
        <v>133</v>
      </c>
      <c r="C162" s="20" t="s">
        <v>37</v>
      </c>
      <c r="D162" s="21">
        <v>238</v>
      </c>
      <c r="E162" s="22"/>
      <c r="F162" s="23">
        <f t="shared" si="15"/>
        <v>0</v>
      </c>
      <c r="G162" s="28"/>
      <c r="H162" s="23">
        <f t="shared" si="16"/>
        <v>0</v>
      </c>
      <c r="I162" s="35">
        <f t="shared" si="17"/>
        <v>0</v>
      </c>
      <c r="J162" s="25">
        <f t="shared" si="18"/>
        <v>4.7600000000000003E-2</v>
      </c>
      <c r="M162" s="26"/>
      <c r="N162" s="29"/>
    </row>
    <row r="163" spans="1:14" x14ac:dyDescent="0.2">
      <c r="A163" s="19">
        <v>141</v>
      </c>
      <c r="B163" s="20" t="s">
        <v>134</v>
      </c>
      <c r="C163" s="20" t="s">
        <v>37</v>
      </c>
      <c r="D163" s="21">
        <v>119</v>
      </c>
      <c r="E163" s="22"/>
      <c r="F163" s="23">
        <f t="shared" si="15"/>
        <v>0</v>
      </c>
      <c r="G163" s="28"/>
      <c r="H163" s="23">
        <f t="shared" si="16"/>
        <v>0</v>
      </c>
      <c r="I163" s="35">
        <f t="shared" si="17"/>
        <v>0</v>
      </c>
      <c r="J163" s="25">
        <f t="shared" si="18"/>
        <v>2.3800000000000002E-2</v>
      </c>
      <c r="M163" s="26"/>
      <c r="N163" s="29"/>
    </row>
    <row r="164" spans="1:14" x14ac:dyDescent="0.2">
      <c r="A164" s="19">
        <v>142</v>
      </c>
      <c r="B164" s="20" t="s">
        <v>117</v>
      </c>
      <c r="C164" s="20" t="s">
        <v>37</v>
      </c>
      <c r="D164" s="21">
        <v>159</v>
      </c>
      <c r="E164" s="22"/>
      <c r="F164" s="23">
        <f t="shared" si="15"/>
        <v>0</v>
      </c>
      <c r="G164" s="28"/>
      <c r="H164" s="23">
        <f t="shared" si="16"/>
        <v>0</v>
      </c>
      <c r="I164" s="35">
        <f t="shared" si="17"/>
        <v>0</v>
      </c>
      <c r="J164" s="25">
        <f t="shared" si="18"/>
        <v>3.1800000000000002E-2</v>
      </c>
      <c r="M164" s="26"/>
      <c r="N164" s="29"/>
    </row>
    <row r="165" spans="1:14" x14ac:dyDescent="0.2">
      <c r="A165" s="19">
        <v>143</v>
      </c>
      <c r="B165" s="20" t="s">
        <v>135</v>
      </c>
      <c r="C165" s="20" t="s">
        <v>37</v>
      </c>
      <c r="D165" s="21">
        <v>318</v>
      </c>
      <c r="E165" s="22"/>
      <c r="F165" s="23">
        <f t="shared" si="15"/>
        <v>0</v>
      </c>
      <c r="G165" s="28"/>
      <c r="H165" s="23">
        <f t="shared" si="16"/>
        <v>0</v>
      </c>
      <c r="I165" s="35">
        <f t="shared" si="17"/>
        <v>0</v>
      </c>
      <c r="J165" s="25">
        <f t="shared" si="18"/>
        <v>6.3600000000000004E-2</v>
      </c>
      <c r="M165" s="26"/>
      <c r="N165" s="29"/>
    </row>
    <row r="166" spans="1:14" x14ac:dyDescent="0.2">
      <c r="A166" s="19">
        <v>144</v>
      </c>
      <c r="B166" s="20" t="s">
        <v>136</v>
      </c>
      <c r="C166" s="20" t="s">
        <v>37</v>
      </c>
      <c r="D166" s="21">
        <v>238</v>
      </c>
      <c r="E166" s="22"/>
      <c r="F166" s="23">
        <f t="shared" si="15"/>
        <v>0</v>
      </c>
      <c r="G166" s="28"/>
      <c r="H166" s="23">
        <f t="shared" si="16"/>
        <v>0</v>
      </c>
      <c r="I166" s="35">
        <f t="shared" si="17"/>
        <v>0</v>
      </c>
      <c r="J166" s="25">
        <f t="shared" si="18"/>
        <v>4.7600000000000003E-2</v>
      </c>
      <c r="M166" s="26"/>
      <c r="N166" s="29"/>
    </row>
    <row r="167" spans="1:14" x14ac:dyDescent="0.2">
      <c r="A167" s="19">
        <v>145</v>
      </c>
      <c r="B167" s="20" t="s">
        <v>105</v>
      </c>
      <c r="C167" s="20" t="s">
        <v>37</v>
      </c>
      <c r="D167" s="21">
        <v>476</v>
      </c>
      <c r="E167" s="22"/>
      <c r="F167" s="23">
        <f t="shared" si="15"/>
        <v>0</v>
      </c>
      <c r="G167" s="28"/>
      <c r="H167" s="23">
        <f t="shared" si="16"/>
        <v>0</v>
      </c>
      <c r="I167" s="35">
        <f t="shared" si="17"/>
        <v>0</v>
      </c>
      <c r="J167" s="25">
        <f t="shared" si="18"/>
        <v>9.5200000000000007E-2</v>
      </c>
      <c r="M167" s="26"/>
      <c r="N167" s="29"/>
    </row>
    <row r="168" spans="1:14" x14ac:dyDescent="0.2">
      <c r="A168" s="19">
        <v>146</v>
      </c>
      <c r="B168" s="20" t="s">
        <v>137</v>
      </c>
      <c r="C168" s="20" t="s">
        <v>37</v>
      </c>
      <c r="D168" s="21">
        <v>1845</v>
      </c>
      <c r="E168" s="22"/>
      <c r="F168" s="23">
        <f t="shared" si="15"/>
        <v>0</v>
      </c>
      <c r="G168" s="33"/>
      <c r="H168" s="34">
        <f t="shared" si="16"/>
        <v>0</v>
      </c>
      <c r="I168" s="35">
        <f t="shared" si="17"/>
        <v>0</v>
      </c>
      <c r="J168" s="25">
        <f>D168*10/1000000</f>
        <v>1.8450000000000001E-2</v>
      </c>
      <c r="M168" s="26"/>
      <c r="N168" s="29"/>
    </row>
    <row r="169" spans="1:14" x14ac:dyDescent="0.2">
      <c r="A169" s="19">
        <v>147</v>
      </c>
      <c r="B169" s="20" t="s">
        <v>138</v>
      </c>
      <c r="C169" s="20" t="s">
        <v>37</v>
      </c>
      <c r="D169" s="21">
        <v>1875</v>
      </c>
      <c r="E169" s="22"/>
      <c r="F169" s="23">
        <f t="shared" si="15"/>
        <v>0</v>
      </c>
      <c r="G169" s="33"/>
      <c r="H169" s="34">
        <f t="shared" si="16"/>
        <v>0</v>
      </c>
      <c r="I169" s="35">
        <f t="shared" si="17"/>
        <v>0</v>
      </c>
      <c r="J169" s="25">
        <f>D169*10/1000000</f>
        <v>1.8749999999999999E-2</v>
      </c>
      <c r="M169" s="26"/>
      <c r="N169" s="29"/>
    </row>
    <row r="170" spans="1:14" x14ac:dyDescent="0.2">
      <c r="A170" s="19">
        <v>148</v>
      </c>
      <c r="B170" s="20" t="s">
        <v>139</v>
      </c>
      <c r="C170" s="20" t="s">
        <v>37</v>
      </c>
      <c r="D170" s="21">
        <v>2640</v>
      </c>
      <c r="E170" s="22"/>
      <c r="F170" s="23">
        <f t="shared" si="15"/>
        <v>0</v>
      </c>
      <c r="G170" s="33"/>
      <c r="H170" s="34">
        <f t="shared" si="16"/>
        <v>0</v>
      </c>
      <c r="I170" s="35">
        <f t="shared" si="17"/>
        <v>0</v>
      </c>
      <c r="J170" s="25">
        <f>D170*10/1000000</f>
        <v>2.64E-2</v>
      </c>
      <c r="M170" s="26"/>
      <c r="N170" s="29"/>
    </row>
    <row r="171" spans="1:14" x14ac:dyDescent="0.2">
      <c r="A171" s="19">
        <v>149</v>
      </c>
      <c r="B171" s="20" t="s">
        <v>140</v>
      </c>
      <c r="C171" s="20" t="s">
        <v>37</v>
      </c>
      <c r="D171" s="21">
        <v>1477</v>
      </c>
      <c r="E171" s="22"/>
      <c r="F171" s="23">
        <f t="shared" si="15"/>
        <v>0</v>
      </c>
      <c r="G171" s="33"/>
      <c r="H171" s="34">
        <f t="shared" si="16"/>
        <v>0</v>
      </c>
      <c r="I171" s="35">
        <f t="shared" si="17"/>
        <v>0</v>
      </c>
      <c r="J171" s="25">
        <f>D171*10/1000000</f>
        <v>1.477E-2</v>
      </c>
      <c r="M171" s="26"/>
      <c r="N171" s="29"/>
    </row>
    <row r="172" spans="1:14" x14ac:dyDescent="0.2">
      <c r="A172" s="19">
        <v>150</v>
      </c>
      <c r="B172" s="20" t="s">
        <v>141</v>
      </c>
      <c r="C172" s="20" t="s">
        <v>37</v>
      </c>
      <c r="D172" s="21">
        <v>800</v>
      </c>
      <c r="E172" s="22"/>
      <c r="F172" s="23">
        <f t="shared" si="15"/>
        <v>0</v>
      </c>
      <c r="G172" s="33"/>
      <c r="H172" s="34">
        <f t="shared" si="16"/>
        <v>0</v>
      </c>
      <c r="I172" s="35">
        <f t="shared" si="17"/>
        <v>0</v>
      </c>
      <c r="J172" s="25">
        <f>D172*5/1000000</f>
        <v>4.0000000000000001E-3</v>
      </c>
      <c r="M172" s="26"/>
      <c r="N172" s="29"/>
    </row>
    <row r="173" spans="1:14" x14ac:dyDescent="0.2">
      <c r="A173" s="19">
        <v>151</v>
      </c>
      <c r="B173" s="20" t="s">
        <v>142</v>
      </c>
      <c r="C173" s="20" t="s">
        <v>37</v>
      </c>
      <c r="D173" s="21">
        <v>800</v>
      </c>
      <c r="E173" s="22"/>
      <c r="F173" s="23">
        <f t="shared" si="15"/>
        <v>0</v>
      </c>
      <c r="G173" s="33"/>
      <c r="H173" s="34">
        <f t="shared" si="16"/>
        <v>0</v>
      </c>
      <c r="I173" s="35">
        <f t="shared" si="17"/>
        <v>0</v>
      </c>
      <c r="J173" s="25">
        <f>D173*5/1000000</f>
        <v>4.0000000000000001E-3</v>
      </c>
      <c r="M173" s="26"/>
      <c r="N173" s="29"/>
    </row>
    <row r="174" spans="1:14" ht="13.5" thickBot="1" x14ac:dyDescent="0.25">
      <c r="A174" s="19">
        <v>152</v>
      </c>
      <c r="B174" s="20" t="s">
        <v>143</v>
      </c>
      <c r="C174" s="20" t="s">
        <v>37</v>
      </c>
      <c r="D174" s="21">
        <v>800</v>
      </c>
      <c r="E174" s="22"/>
      <c r="F174" s="23">
        <f t="shared" si="15"/>
        <v>0</v>
      </c>
      <c r="G174" s="33"/>
      <c r="H174" s="34">
        <f t="shared" si="16"/>
        <v>0</v>
      </c>
      <c r="I174" s="35">
        <f t="shared" ref="I174" si="19">H174+F174</f>
        <v>0</v>
      </c>
      <c r="J174" s="25">
        <f>D174*5/1000000</f>
        <v>4.0000000000000001E-3</v>
      </c>
      <c r="M174" s="26"/>
      <c r="N174" s="29"/>
    </row>
    <row r="175" spans="1:14" ht="22.5" x14ac:dyDescent="0.2">
      <c r="A175" s="9" t="s">
        <v>14</v>
      </c>
      <c r="B175" s="10" t="s">
        <v>15</v>
      </c>
      <c r="C175" s="10" t="s">
        <v>16</v>
      </c>
      <c r="D175" s="10" t="s">
        <v>17</v>
      </c>
      <c r="E175" s="10"/>
      <c r="F175" s="10" t="s">
        <v>19</v>
      </c>
      <c r="G175" s="10"/>
      <c r="H175" s="10" t="s">
        <v>21</v>
      </c>
      <c r="I175" s="11" t="s">
        <v>22</v>
      </c>
      <c r="J175" s="12" t="s">
        <v>23</v>
      </c>
      <c r="M175" s="26"/>
      <c r="N175" s="29"/>
    </row>
    <row r="176" spans="1:14" ht="13.5" thickBot="1" x14ac:dyDescent="0.25">
      <c r="A176" s="13">
        <v>0</v>
      </c>
      <c r="B176" s="14">
        <v>2</v>
      </c>
      <c r="C176" s="14">
        <v>3</v>
      </c>
      <c r="D176" s="14">
        <v>4</v>
      </c>
      <c r="E176" s="14"/>
      <c r="F176" s="14">
        <v>6</v>
      </c>
      <c r="G176" s="14"/>
      <c r="H176" s="14">
        <v>8</v>
      </c>
      <c r="I176" s="15">
        <v>9</v>
      </c>
      <c r="J176" s="16">
        <v>10</v>
      </c>
      <c r="M176" s="26"/>
      <c r="N176" s="29"/>
    </row>
    <row r="177" spans="1:14" ht="13.5" thickTop="1" x14ac:dyDescent="0.2">
      <c r="A177" s="19">
        <v>153</v>
      </c>
      <c r="B177" s="20" t="s">
        <v>144</v>
      </c>
      <c r="C177" s="20" t="s">
        <v>37</v>
      </c>
      <c r="D177" s="21">
        <v>800</v>
      </c>
      <c r="E177" s="22"/>
      <c r="F177" s="23">
        <f t="shared" ref="F177:F184" si="20">E177*D177</f>
        <v>0</v>
      </c>
      <c r="G177" s="33"/>
      <c r="H177" s="34">
        <f t="shared" ref="H177:H185" si="21">G177*D177</f>
        <v>0</v>
      </c>
      <c r="I177" s="35">
        <f t="shared" ref="I177:I185" si="22">H177+F177</f>
        <v>0</v>
      </c>
      <c r="J177" s="25">
        <f>D177*5/1000000</f>
        <v>4.0000000000000001E-3</v>
      </c>
      <c r="M177" s="26"/>
      <c r="N177" s="29"/>
    </row>
    <row r="178" spans="1:14" x14ac:dyDescent="0.2">
      <c r="A178" s="19">
        <v>154</v>
      </c>
      <c r="B178" s="20" t="s">
        <v>145</v>
      </c>
      <c r="C178" s="20" t="s">
        <v>37</v>
      </c>
      <c r="D178" s="21">
        <v>800</v>
      </c>
      <c r="E178" s="22"/>
      <c r="F178" s="23">
        <f t="shared" si="20"/>
        <v>0</v>
      </c>
      <c r="G178" s="33"/>
      <c r="H178" s="34">
        <f t="shared" si="21"/>
        <v>0</v>
      </c>
      <c r="I178" s="35">
        <f t="shared" si="22"/>
        <v>0</v>
      </c>
      <c r="J178" s="25">
        <f>D178*5/1000000</f>
        <v>4.0000000000000001E-3</v>
      </c>
      <c r="M178" s="26"/>
      <c r="N178" s="29"/>
    </row>
    <row r="179" spans="1:14" x14ac:dyDescent="0.2">
      <c r="A179" s="19">
        <v>155</v>
      </c>
      <c r="B179" s="20" t="s">
        <v>146</v>
      </c>
      <c r="C179" s="20" t="s">
        <v>37</v>
      </c>
      <c r="D179" s="21">
        <v>800</v>
      </c>
      <c r="E179" s="22"/>
      <c r="F179" s="23">
        <f t="shared" si="20"/>
        <v>0</v>
      </c>
      <c r="G179" s="33"/>
      <c r="H179" s="34">
        <f t="shared" si="21"/>
        <v>0</v>
      </c>
      <c r="I179" s="35">
        <f t="shared" si="22"/>
        <v>0</v>
      </c>
      <c r="J179" s="25">
        <f>D179*5/1000000</f>
        <v>4.0000000000000001E-3</v>
      </c>
      <c r="M179" s="26"/>
      <c r="N179" s="29"/>
    </row>
    <row r="180" spans="1:14" x14ac:dyDescent="0.2">
      <c r="A180" s="19">
        <v>156</v>
      </c>
      <c r="B180" s="20" t="s">
        <v>147</v>
      </c>
      <c r="C180" s="20" t="s">
        <v>37</v>
      </c>
      <c r="D180" s="21">
        <v>800</v>
      </c>
      <c r="E180" s="22"/>
      <c r="F180" s="23">
        <f t="shared" si="20"/>
        <v>0</v>
      </c>
      <c r="G180" s="33"/>
      <c r="H180" s="34">
        <f t="shared" si="21"/>
        <v>0</v>
      </c>
      <c r="I180" s="35">
        <f t="shared" si="22"/>
        <v>0</v>
      </c>
      <c r="J180" s="25">
        <f>D180*5/1000000</f>
        <v>4.0000000000000001E-3</v>
      </c>
      <c r="M180" s="26"/>
      <c r="N180" s="29"/>
    </row>
    <row r="181" spans="1:14" x14ac:dyDescent="0.2">
      <c r="A181" s="19">
        <v>157</v>
      </c>
      <c r="B181" s="36" t="s">
        <v>148</v>
      </c>
      <c r="C181" s="37" t="s">
        <v>149</v>
      </c>
      <c r="D181" s="38">
        <v>182.28</v>
      </c>
      <c r="E181" s="33"/>
      <c r="F181" s="23">
        <f t="shared" si="20"/>
        <v>0</v>
      </c>
      <c r="G181" s="28"/>
      <c r="H181" s="23">
        <f t="shared" si="21"/>
        <v>0</v>
      </c>
      <c r="I181" s="35">
        <f t="shared" si="22"/>
        <v>0</v>
      </c>
      <c r="J181" s="25"/>
      <c r="M181" s="26"/>
      <c r="N181" s="29"/>
    </row>
    <row r="182" spans="1:14" x14ac:dyDescent="0.2">
      <c r="A182" s="19">
        <v>158</v>
      </c>
      <c r="B182" s="31" t="s">
        <v>150</v>
      </c>
      <c r="C182" s="37" t="s">
        <v>149</v>
      </c>
      <c r="D182" s="38">
        <v>261.60000000000002</v>
      </c>
      <c r="E182" s="33"/>
      <c r="F182" s="39">
        <f t="shared" si="20"/>
        <v>0</v>
      </c>
      <c r="G182" s="28"/>
      <c r="H182" s="34">
        <f t="shared" si="21"/>
        <v>0</v>
      </c>
      <c r="I182" s="35">
        <f t="shared" si="22"/>
        <v>0</v>
      </c>
      <c r="J182" s="25"/>
      <c r="M182" s="26"/>
      <c r="N182" s="29"/>
    </row>
    <row r="183" spans="1:14" x14ac:dyDescent="0.2">
      <c r="A183" s="19">
        <v>159</v>
      </c>
      <c r="B183" s="31" t="s">
        <v>151</v>
      </c>
      <c r="C183" s="37" t="s">
        <v>25</v>
      </c>
      <c r="D183" s="38">
        <v>2821.5</v>
      </c>
      <c r="E183" s="33"/>
      <c r="F183" s="39">
        <f t="shared" si="20"/>
        <v>0</v>
      </c>
      <c r="G183" s="28"/>
      <c r="H183" s="34">
        <f t="shared" si="21"/>
        <v>0</v>
      </c>
      <c r="I183" s="35">
        <f t="shared" si="22"/>
        <v>0</v>
      </c>
      <c r="J183" s="25"/>
      <c r="M183" s="26"/>
      <c r="N183" s="29"/>
    </row>
    <row r="184" spans="1:14" x14ac:dyDescent="0.2">
      <c r="A184" s="19">
        <v>160</v>
      </c>
      <c r="B184" s="31" t="s">
        <v>152</v>
      </c>
      <c r="C184" s="31" t="s">
        <v>25</v>
      </c>
      <c r="D184" s="40">
        <f>D183</f>
        <v>2821.5</v>
      </c>
      <c r="E184" s="28"/>
      <c r="F184" s="34">
        <f t="shared" si="20"/>
        <v>0</v>
      </c>
      <c r="G184" s="28"/>
      <c r="H184" s="34">
        <f t="shared" si="21"/>
        <v>0</v>
      </c>
      <c r="I184" s="35">
        <f t="shared" si="22"/>
        <v>0</v>
      </c>
      <c r="J184" s="25"/>
      <c r="M184" s="26"/>
      <c r="N184" s="29"/>
    </row>
    <row r="185" spans="1:14" ht="13.5" thickBot="1" x14ac:dyDescent="0.25">
      <c r="A185" s="19">
        <v>161</v>
      </c>
      <c r="B185" s="36" t="s">
        <v>153</v>
      </c>
      <c r="C185" s="36" t="s">
        <v>154</v>
      </c>
      <c r="D185" s="38">
        <f>SUM(J21:J184)</f>
        <v>36.188539999999982</v>
      </c>
      <c r="E185" s="33"/>
      <c r="F185" s="39"/>
      <c r="G185" s="33"/>
      <c r="H185" s="39">
        <f t="shared" si="21"/>
        <v>0</v>
      </c>
      <c r="I185" s="35">
        <f t="shared" si="22"/>
        <v>0</v>
      </c>
      <c r="J185" s="41"/>
      <c r="M185" s="26"/>
      <c r="N185" s="29"/>
    </row>
    <row r="186" spans="1:14" s="49" customFormat="1" ht="12" thickBot="1" x14ac:dyDescent="0.25">
      <c r="A186" s="42"/>
      <c r="B186" s="43" t="s">
        <v>155</v>
      </c>
      <c r="C186" s="44"/>
      <c r="D186" s="44"/>
      <c r="E186" s="45"/>
      <c r="F186" s="46">
        <f t="shared" ref="F186:H186" si="23">SUM(F177:F185,F87:F174,F21:F84)</f>
        <v>0</v>
      </c>
      <c r="G186" s="46"/>
      <c r="H186" s="46">
        <f t="shared" si="23"/>
        <v>0</v>
      </c>
      <c r="I186" s="46">
        <f>SUM(I177:I185,I87:I174,I21:I84)</f>
        <v>0</v>
      </c>
      <c r="J186" s="47"/>
      <c r="K186" s="48"/>
    </row>
    <row r="187" spans="1:14" x14ac:dyDescent="0.2">
      <c r="D187" s="27"/>
      <c r="E187" s="27"/>
      <c r="F187" s="50"/>
      <c r="G187" s="27"/>
      <c r="H187" s="50"/>
      <c r="I187" s="50"/>
      <c r="K187" s="29"/>
    </row>
    <row r="188" spans="1:14" x14ac:dyDescent="0.2">
      <c r="B188" s="51" t="s">
        <v>158</v>
      </c>
      <c r="F188" s="52">
        <f>F186*0.23</f>
        <v>0</v>
      </c>
      <c r="G188" s="52"/>
      <c r="H188" s="52">
        <f>H186*0.23</f>
        <v>0</v>
      </c>
      <c r="I188" s="52">
        <f>F188+H188</f>
        <v>0</v>
      </c>
    </row>
    <row r="189" spans="1:14" x14ac:dyDescent="0.2">
      <c r="B189" s="27" t="s">
        <v>156</v>
      </c>
      <c r="H189" s="29"/>
      <c r="I189" s="26">
        <f>I186+I188</f>
        <v>0</v>
      </c>
      <c r="N189" s="29"/>
    </row>
    <row r="190" spans="1:14" x14ac:dyDescent="0.2">
      <c r="E190" s="29"/>
      <c r="F190" s="29"/>
    </row>
    <row r="191" spans="1:14" x14ac:dyDescent="0.2">
      <c r="E191" s="29"/>
      <c r="F191" s="29"/>
    </row>
    <row r="192" spans="1:14" ht="60" customHeight="1" x14ac:dyDescent="0.2">
      <c r="B192" s="54" t="s">
        <v>157</v>
      </c>
      <c r="C192" s="54"/>
      <c r="D192" s="54"/>
      <c r="E192" s="54"/>
      <c r="F192" s="54"/>
      <c r="G192" s="54"/>
      <c r="H192" s="54"/>
      <c r="I192" s="54"/>
    </row>
    <row r="193" spans="2:9" x14ac:dyDescent="0.2">
      <c r="B193" s="1"/>
      <c r="C193" s="1"/>
      <c r="D193" s="1"/>
      <c r="E193" s="1"/>
      <c r="F193" s="1"/>
      <c r="G193" s="1"/>
      <c r="H193" s="1"/>
      <c r="I193" s="1"/>
    </row>
    <row r="194" spans="2:9" x14ac:dyDescent="0.2">
      <c r="B194" s="53"/>
      <c r="C194" s="1"/>
      <c r="D194" s="1"/>
      <c r="E194" s="1"/>
      <c r="F194" s="1"/>
      <c r="G194" s="1"/>
      <c r="H194" s="1"/>
      <c r="I194" s="1"/>
    </row>
    <row r="195" spans="2:9" x14ac:dyDescent="0.2">
      <c r="B195" s="53"/>
      <c r="C195" s="1"/>
      <c r="D195" s="1"/>
      <c r="E195" s="1"/>
      <c r="F195" s="1"/>
      <c r="G195" s="1"/>
      <c r="H195" s="1"/>
      <c r="I195" s="1"/>
    </row>
    <row r="196" spans="2:9" x14ac:dyDescent="0.2">
      <c r="B196" s="53"/>
      <c r="C196" s="1"/>
      <c r="D196" s="1"/>
      <c r="E196" s="1"/>
      <c r="F196" s="1"/>
      <c r="G196" s="1"/>
      <c r="H196" s="1"/>
      <c r="I196" s="1"/>
    </row>
    <row r="197" spans="2:9" x14ac:dyDescent="0.2">
      <c r="B197" s="53"/>
      <c r="C197" s="1"/>
      <c r="D197" s="1"/>
      <c r="E197" s="1"/>
      <c r="F197" s="1"/>
      <c r="G197" s="1"/>
      <c r="H197" s="1"/>
      <c r="I197" s="1"/>
    </row>
    <row r="198" spans="2:9" x14ac:dyDescent="0.2">
      <c r="B198" s="53"/>
      <c r="C198" s="1"/>
      <c r="D198" s="1"/>
      <c r="E198" s="1"/>
      <c r="F198" s="1"/>
      <c r="G198" s="1"/>
      <c r="H198" s="1"/>
      <c r="I198" s="1"/>
    </row>
    <row r="199" spans="2:9" x14ac:dyDescent="0.2">
      <c r="B199" s="53"/>
      <c r="C199" s="1"/>
      <c r="D199" s="1"/>
      <c r="E199" s="1"/>
      <c r="F199" s="1"/>
      <c r="G199" s="1"/>
      <c r="H199" s="1"/>
      <c r="I199" s="1"/>
    </row>
    <row r="200" spans="2:9" x14ac:dyDescent="0.2">
      <c r="B200" s="53"/>
      <c r="C200" s="1"/>
      <c r="D200" s="1"/>
      <c r="E200" s="1"/>
      <c r="F200" s="1"/>
      <c r="G200" s="1"/>
      <c r="H200" s="1"/>
      <c r="I200" s="1"/>
    </row>
    <row r="201" spans="2:9" x14ac:dyDescent="0.2">
      <c r="B201" s="53"/>
      <c r="C201" s="1"/>
      <c r="D201" s="1"/>
      <c r="E201" s="1"/>
      <c r="F201" s="1"/>
      <c r="G201" s="1"/>
      <c r="H201" s="1"/>
      <c r="I201" s="1"/>
    </row>
    <row r="202" spans="2:9" x14ac:dyDescent="0.2">
      <c r="B202" s="53"/>
      <c r="C202" s="1"/>
      <c r="D202" s="1"/>
      <c r="E202" s="1"/>
      <c r="F202" s="1"/>
      <c r="G202" s="1"/>
      <c r="H202" s="1"/>
      <c r="I202" s="1"/>
    </row>
    <row r="203" spans="2:9" x14ac:dyDescent="0.2">
      <c r="B203" s="53"/>
      <c r="C203" s="1"/>
      <c r="D203" s="1"/>
      <c r="E203" s="1"/>
      <c r="F203" s="1"/>
      <c r="G203" s="1"/>
      <c r="H203" s="1"/>
      <c r="I203" s="1"/>
    </row>
    <row r="204" spans="2:9" x14ac:dyDescent="0.2">
      <c r="B204" s="53"/>
      <c r="C204" s="1"/>
      <c r="D204" s="1"/>
      <c r="E204" s="1"/>
      <c r="F204" s="1"/>
      <c r="G204" s="1"/>
      <c r="H204" s="1"/>
      <c r="I204" s="1"/>
    </row>
    <row r="205" spans="2:9" x14ac:dyDescent="0.2">
      <c r="B205" s="53"/>
      <c r="C205" s="1"/>
      <c r="D205" s="1"/>
      <c r="E205" s="1"/>
      <c r="F205" s="1"/>
      <c r="G205" s="1"/>
      <c r="H205" s="1"/>
      <c r="I205" s="1"/>
    </row>
    <row r="206" spans="2:9" x14ac:dyDescent="0.2">
      <c r="B206" s="53"/>
      <c r="C206" s="1"/>
      <c r="D206" s="1"/>
      <c r="E206" s="1"/>
      <c r="F206" s="1"/>
      <c r="G206" s="1"/>
      <c r="H206" s="1"/>
      <c r="I206" s="1"/>
    </row>
    <row r="207" spans="2:9" x14ac:dyDescent="0.2">
      <c r="B207" s="53"/>
      <c r="C207" s="1"/>
      <c r="D207" s="1"/>
      <c r="E207" s="1"/>
      <c r="F207" s="1"/>
      <c r="G207" s="1"/>
      <c r="H207" s="1"/>
      <c r="I207" s="1"/>
    </row>
    <row r="208" spans="2:9" x14ac:dyDescent="0.2">
      <c r="B208" s="53"/>
      <c r="C208" s="1"/>
      <c r="D208" s="1"/>
      <c r="E208" s="1"/>
      <c r="F208" s="1"/>
      <c r="G208" s="1"/>
      <c r="H208" s="1"/>
      <c r="I208" s="1"/>
    </row>
    <row r="209" spans="2:9" x14ac:dyDescent="0.2">
      <c r="B209" s="53"/>
      <c r="C209" s="1"/>
      <c r="D209" s="1"/>
      <c r="E209" s="1"/>
      <c r="F209" s="1"/>
      <c r="G209" s="1"/>
      <c r="H209" s="1"/>
      <c r="I209" s="1"/>
    </row>
    <row r="210" spans="2:9" x14ac:dyDescent="0.2">
      <c r="B210" s="53"/>
      <c r="C210" s="1"/>
      <c r="D210" s="1"/>
      <c r="E210" s="1"/>
      <c r="F210" s="1"/>
      <c r="G210" s="1"/>
      <c r="H210" s="1"/>
      <c r="I210" s="1"/>
    </row>
    <row r="211" spans="2:9" x14ac:dyDescent="0.2">
      <c r="B211" s="53"/>
      <c r="C211" s="1"/>
      <c r="D211" s="1"/>
      <c r="E211" s="1"/>
      <c r="F211" s="1"/>
      <c r="G211" s="1"/>
      <c r="H211" s="1"/>
      <c r="I211" s="1"/>
    </row>
    <row r="212" spans="2:9" x14ac:dyDescent="0.2">
      <c r="B212" s="53"/>
      <c r="C212" s="1"/>
      <c r="D212" s="1"/>
      <c r="E212" s="1"/>
      <c r="F212" s="1"/>
      <c r="G212" s="1"/>
      <c r="H212" s="1"/>
      <c r="I212" s="1"/>
    </row>
    <row r="213" spans="2:9" x14ac:dyDescent="0.2">
      <c r="B213" s="53"/>
      <c r="C213" s="1"/>
      <c r="D213" s="1"/>
      <c r="E213" s="1"/>
      <c r="F213" s="1"/>
      <c r="G213" s="1"/>
      <c r="H213" s="1"/>
      <c r="I213" s="1"/>
    </row>
    <row r="214" spans="2:9" x14ac:dyDescent="0.2">
      <c r="B214" s="53"/>
      <c r="C214" s="1"/>
      <c r="D214" s="1"/>
      <c r="E214" s="1"/>
      <c r="F214" s="1"/>
      <c r="G214" s="1"/>
      <c r="H214" s="1"/>
      <c r="I214" s="1"/>
    </row>
    <row r="215" spans="2:9" x14ac:dyDescent="0.2">
      <c r="B215" s="53"/>
      <c r="C215" s="1"/>
      <c r="D215" s="1"/>
      <c r="E215" s="1"/>
      <c r="F215" s="1"/>
      <c r="G215" s="1"/>
      <c r="H215" s="1"/>
      <c r="I215" s="1"/>
    </row>
    <row r="216" spans="2:9" x14ac:dyDescent="0.2">
      <c r="B216" s="53"/>
      <c r="C216" s="1"/>
      <c r="D216" s="1"/>
      <c r="E216" s="1"/>
      <c r="F216" s="1"/>
      <c r="G216" s="1"/>
      <c r="H216" s="1"/>
      <c r="I216" s="1"/>
    </row>
    <row r="217" spans="2:9" x14ac:dyDescent="0.2">
      <c r="B217" s="53"/>
      <c r="C217" s="1"/>
      <c r="D217" s="1"/>
      <c r="E217" s="1"/>
      <c r="F217" s="1"/>
      <c r="G217" s="1"/>
      <c r="H217" s="1"/>
      <c r="I217" s="1"/>
    </row>
    <row r="218" spans="2:9" x14ac:dyDescent="0.2">
      <c r="B218" s="53"/>
      <c r="C218" s="1"/>
      <c r="D218" s="1"/>
      <c r="E218" s="1"/>
      <c r="F218" s="1"/>
      <c r="G218" s="1"/>
      <c r="H218" s="1"/>
      <c r="I218" s="1"/>
    </row>
    <row r="219" spans="2:9" x14ac:dyDescent="0.2">
      <c r="B219" s="53"/>
      <c r="C219" s="1"/>
      <c r="D219" s="1"/>
      <c r="E219" s="1"/>
      <c r="F219" s="1"/>
      <c r="G219" s="1"/>
      <c r="H219" s="1"/>
      <c r="I219" s="1"/>
    </row>
    <row r="220" spans="2:9" x14ac:dyDescent="0.2">
      <c r="B220" s="53"/>
      <c r="C220" s="1"/>
      <c r="D220" s="1"/>
      <c r="E220" s="1"/>
      <c r="F220" s="1"/>
      <c r="G220" s="1"/>
      <c r="H220" s="1"/>
      <c r="I220" s="1"/>
    </row>
    <row r="221" spans="2:9" x14ac:dyDescent="0.2">
      <c r="B221" s="53"/>
      <c r="C221" s="1"/>
      <c r="D221" s="1"/>
      <c r="E221" s="1"/>
      <c r="F221" s="1"/>
      <c r="G221" s="1"/>
      <c r="H221" s="1"/>
      <c r="I221" s="1"/>
    </row>
    <row r="222" spans="2:9" x14ac:dyDescent="0.2">
      <c r="B222" s="53"/>
      <c r="C222" s="1"/>
      <c r="D222" s="1"/>
      <c r="E222" s="1"/>
      <c r="F222" s="1"/>
      <c r="G222" s="1"/>
      <c r="H222" s="1"/>
      <c r="I222" s="1"/>
    </row>
    <row r="223" spans="2:9" x14ac:dyDescent="0.2">
      <c r="B223" s="53"/>
      <c r="C223" s="1"/>
      <c r="D223" s="1"/>
      <c r="E223" s="1"/>
      <c r="F223" s="1"/>
      <c r="G223" s="1"/>
      <c r="H223" s="1"/>
      <c r="I223" s="1"/>
    </row>
    <row r="224" spans="2:9" x14ac:dyDescent="0.2">
      <c r="B224" s="53"/>
      <c r="C224" s="1"/>
      <c r="D224" s="1"/>
      <c r="E224" s="1"/>
      <c r="F224" s="1"/>
      <c r="G224" s="1"/>
      <c r="H224" s="1"/>
      <c r="I224" s="1"/>
    </row>
    <row r="225" spans="2:9" x14ac:dyDescent="0.2">
      <c r="B225" s="53"/>
      <c r="C225" s="1"/>
      <c r="D225" s="1"/>
      <c r="E225" s="1"/>
      <c r="F225" s="1"/>
      <c r="G225" s="1"/>
      <c r="H225" s="1"/>
      <c r="I225" s="1"/>
    </row>
    <row r="226" spans="2:9" x14ac:dyDescent="0.2">
      <c r="B226" s="53"/>
      <c r="C226" s="1"/>
      <c r="D226" s="1"/>
      <c r="E226" s="1"/>
      <c r="F226" s="1"/>
      <c r="G226" s="1"/>
      <c r="H226" s="1"/>
      <c r="I226" s="1"/>
    </row>
    <row r="227" spans="2:9" x14ac:dyDescent="0.2">
      <c r="B227" s="53"/>
      <c r="C227" s="1"/>
      <c r="D227" s="1"/>
      <c r="E227" s="1"/>
      <c r="F227" s="1"/>
      <c r="G227" s="1"/>
      <c r="H227" s="1"/>
      <c r="I227" s="1"/>
    </row>
    <row r="228" spans="2:9" x14ac:dyDescent="0.2">
      <c r="B228" s="53"/>
      <c r="C228" s="1"/>
      <c r="D228" s="1"/>
      <c r="E228" s="1"/>
      <c r="F228" s="1"/>
      <c r="G228" s="1"/>
      <c r="H228" s="1"/>
      <c r="I228" s="1"/>
    </row>
    <row r="229" spans="2:9" x14ac:dyDescent="0.2">
      <c r="B229" s="53"/>
      <c r="C229" s="1"/>
      <c r="D229" s="1"/>
      <c r="E229" s="1"/>
      <c r="F229" s="1"/>
      <c r="G229" s="1"/>
      <c r="H229" s="1"/>
      <c r="I229" s="1"/>
    </row>
    <row r="230" spans="2:9" x14ac:dyDescent="0.2">
      <c r="B230" s="53"/>
      <c r="C230" s="1"/>
      <c r="D230" s="1"/>
      <c r="E230" s="1"/>
      <c r="F230" s="1"/>
      <c r="G230" s="1"/>
      <c r="H230" s="1"/>
      <c r="I230" s="1"/>
    </row>
    <row r="231" spans="2:9" x14ac:dyDescent="0.2">
      <c r="B231" s="53"/>
      <c r="C231" s="1"/>
      <c r="D231" s="1"/>
      <c r="E231" s="1"/>
      <c r="F231" s="1"/>
      <c r="G231" s="1"/>
      <c r="H231" s="1"/>
      <c r="I231" s="1"/>
    </row>
    <row r="232" spans="2:9" x14ac:dyDescent="0.2">
      <c r="B232" s="53"/>
      <c r="C232" s="1"/>
      <c r="D232" s="1"/>
      <c r="E232" s="1"/>
      <c r="F232" s="1"/>
      <c r="G232" s="1"/>
      <c r="H232" s="1"/>
      <c r="I232" s="1"/>
    </row>
    <row r="233" spans="2:9" x14ac:dyDescent="0.2">
      <c r="B233" s="53"/>
      <c r="C233" s="1"/>
      <c r="D233" s="1"/>
      <c r="E233" s="1"/>
      <c r="F233" s="1"/>
      <c r="G233" s="1"/>
      <c r="H233" s="1"/>
      <c r="I233" s="1"/>
    </row>
    <row r="234" spans="2:9" x14ac:dyDescent="0.2">
      <c r="B234" s="53"/>
      <c r="C234" s="1"/>
      <c r="D234" s="1"/>
      <c r="E234" s="1"/>
      <c r="F234" s="1"/>
      <c r="G234" s="1"/>
      <c r="H234" s="1"/>
      <c r="I234" s="1"/>
    </row>
    <row r="235" spans="2:9" x14ac:dyDescent="0.2">
      <c r="B235" s="53"/>
      <c r="C235" s="1"/>
      <c r="D235" s="1"/>
      <c r="E235" s="1"/>
      <c r="F235" s="1"/>
      <c r="G235" s="1"/>
      <c r="H235" s="1"/>
      <c r="I235" s="1"/>
    </row>
    <row r="236" spans="2:9" x14ac:dyDescent="0.2">
      <c r="B236" s="53"/>
      <c r="C236" s="1"/>
      <c r="D236" s="1"/>
      <c r="E236" s="1"/>
      <c r="F236" s="1"/>
      <c r="G236" s="1"/>
      <c r="H236" s="1"/>
      <c r="I236" s="1"/>
    </row>
    <row r="237" spans="2:9" x14ac:dyDescent="0.2">
      <c r="B237" s="53"/>
      <c r="C237" s="1"/>
      <c r="D237" s="1"/>
      <c r="E237" s="1"/>
      <c r="F237" s="1"/>
      <c r="G237" s="1"/>
      <c r="H237" s="1"/>
      <c r="I237" s="1"/>
    </row>
    <row r="238" spans="2:9" x14ac:dyDescent="0.2">
      <c r="B238" s="53"/>
      <c r="C238" s="1"/>
      <c r="D238" s="1"/>
      <c r="E238" s="1"/>
      <c r="F238" s="1"/>
      <c r="G238" s="1"/>
      <c r="H238" s="1"/>
      <c r="I238" s="1"/>
    </row>
    <row r="239" spans="2:9" x14ac:dyDescent="0.2">
      <c r="B239" s="53"/>
      <c r="C239" s="1"/>
      <c r="D239" s="1"/>
      <c r="E239" s="1"/>
      <c r="F239" s="1"/>
      <c r="G239" s="1"/>
      <c r="H239" s="1"/>
      <c r="I239" s="1"/>
    </row>
    <row r="240" spans="2:9" x14ac:dyDescent="0.2">
      <c r="B240" s="53"/>
      <c r="C240" s="1"/>
      <c r="D240" s="1"/>
      <c r="E240" s="1"/>
      <c r="F240" s="1"/>
      <c r="G240" s="1"/>
      <c r="H240" s="1"/>
      <c r="I240" s="1"/>
    </row>
    <row r="241" spans="2:9" x14ac:dyDescent="0.2">
      <c r="B241" s="53"/>
      <c r="C241" s="1"/>
      <c r="D241" s="1"/>
      <c r="E241" s="1"/>
      <c r="F241" s="1"/>
      <c r="G241" s="1"/>
      <c r="H241" s="1"/>
      <c r="I241" s="1"/>
    </row>
    <row r="242" spans="2:9" x14ac:dyDescent="0.2">
      <c r="B242" s="53"/>
      <c r="C242" s="1"/>
      <c r="D242" s="1"/>
      <c r="E242" s="1"/>
      <c r="F242" s="1"/>
      <c r="G242" s="1"/>
      <c r="H242" s="1"/>
      <c r="I242" s="1"/>
    </row>
    <row r="243" spans="2:9" x14ac:dyDescent="0.2">
      <c r="B243" s="53"/>
      <c r="C243" s="1"/>
      <c r="D243" s="1"/>
      <c r="E243" s="1"/>
      <c r="F243" s="1"/>
      <c r="G243" s="1"/>
      <c r="H243" s="1"/>
      <c r="I243" s="1"/>
    </row>
    <row r="244" spans="2:9" x14ac:dyDescent="0.2">
      <c r="B244" s="53"/>
      <c r="C244" s="1"/>
      <c r="D244" s="1"/>
      <c r="E244" s="1"/>
      <c r="F244" s="1"/>
      <c r="G244" s="1"/>
      <c r="H244" s="1"/>
      <c r="I244" s="1"/>
    </row>
    <row r="245" spans="2:9" x14ac:dyDescent="0.2">
      <c r="B245" s="53"/>
      <c r="C245" s="1"/>
      <c r="D245" s="1"/>
      <c r="E245" s="1"/>
      <c r="F245" s="1"/>
      <c r="G245" s="1"/>
      <c r="H245" s="1"/>
      <c r="I245" s="1"/>
    </row>
    <row r="246" spans="2:9" x14ac:dyDescent="0.2">
      <c r="B246" s="53"/>
      <c r="C246" s="1"/>
      <c r="D246" s="1"/>
      <c r="E246" s="1"/>
      <c r="F246" s="1"/>
      <c r="G246" s="1"/>
      <c r="H246" s="1"/>
      <c r="I246" s="1"/>
    </row>
    <row r="247" spans="2:9" x14ac:dyDescent="0.2">
      <c r="B247" s="53"/>
      <c r="C247" s="1"/>
      <c r="D247" s="1"/>
      <c r="E247" s="1"/>
      <c r="F247" s="1"/>
      <c r="G247" s="1"/>
      <c r="H247" s="1"/>
      <c r="I247" s="1"/>
    </row>
    <row r="248" spans="2:9" x14ac:dyDescent="0.2">
      <c r="B248" s="53"/>
      <c r="C248" s="1"/>
      <c r="D248" s="1"/>
      <c r="E248" s="1"/>
      <c r="F248" s="1"/>
      <c r="G248" s="1"/>
      <c r="H248" s="1"/>
      <c r="I248" s="1"/>
    </row>
    <row r="249" spans="2:9" x14ac:dyDescent="0.2">
      <c r="B249" s="53"/>
      <c r="C249" s="1"/>
      <c r="D249" s="1"/>
      <c r="E249" s="1"/>
      <c r="F249" s="1"/>
      <c r="G249" s="1"/>
      <c r="H249" s="1"/>
      <c r="I249" s="1"/>
    </row>
    <row r="250" spans="2:9" x14ac:dyDescent="0.2">
      <c r="B250" s="53"/>
      <c r="C250" s="1"/>
      <c r="D250" s="1"/>
      <c r="E250" s="1"/>
      <c r="F250" s="1"/>
      <c r="G250" s="1"/>
      <c r="H250" s="1"/>
      <c r="I250" s="1"/>
    </row>
    <row r="251" spans="2:9" x14ac:dyDescent="0.2">
      <c r="B251" s="53"/>
      <c r="C251" s="1"/>
      <c r="D251" s="1"/>
      <c r="E251" s="1"/>
      <c r="F251" s="1"/>
      <c r="G251" s="1"/>
      <c r="H251" s="1"/>
      <c r="I251" s="1"/>
    </row>
    <row r="252" spans="2:9" x14ac:dyDescent="0.2">
      <c r="B252" s="53"/>
      <c r="C252" s="1"/>
      <c r="D252" s="1"/>
      <c r="E252" s="1"/>
      <c r="F252" s="1"/>
      <c r="G252" s="1"/>
      <c r="H252" s="1"/>
      <c r="I252" s="1"/>
    </row>
    <row r="253" spans="2:9" x14ac:dyDescent="0.2">
      <c r="B253" s="53"/>
      <c r="C253" s="1"/>
      <c r="D253" s="1"/>
      <c r="E253" s="1"/>
      <c r="F253" s="1"/>
      <c r="G253" s="1"/>
      <c r="H253" s="1"/>
      <c r="I253" s="1"/>
    </row>
    <row r="254" spans="2:9" x14ac:dyDescent="0.2">
      <c r="B254" s="53"/>
      <c r="C254" s="1"/>
      <c r="D254" s="1"/>
      <c r="E254" s="1"/>
      <c r="F254" s="1"/>
      <c r="G254" s="1"/>
      <c r="H254" s="1"/>
      <c r="I254" s="1"/>
    </row>
    <row r="255" spans="2:9" x14ac:dyDescent="0.2">
      <c r="B255" s="53"/>
      <c r="C255" s="1"/>
      <c r="D255" s="1"/>
      <c r="E255" s="1"/>
      <c r="F255" s="1"/>
      <c r="G255" s="1"/>
      <c r="H255" s="1"/>
      <c r="I255" s="1"/>
    </row>
    <row r="256" spans="2:9" x14ac:dyDescent="0.2">
      <c r="B256" s="53"/>
      <c r="C256" s="1"/>
      <c r="D256" s="1"/>
      <c r="E256" s="1"/>
      <c r="F256" s="1"/>
      <c r="G256" s="1"/>
      <c r="H256" s="1"/>
      <c r="I256" s="1"/>
    </row>
    <row r="257" spans="2:9" x14ac:dyDescent="0.2">
      <c r="B257" s="53"/>
      <c r="C257" s="1"/>
      <c r="D257" s="1"/>
      <c r="E257" s="1"/>
      <c r="F257" s="1"/>
      <c r="G257" s="1"/>
      <c r="H257" s="1"/>
      <c r="I257" s="1"/>
    </row>
    <row r="258" spans="2:9" x14ac:dyDescent="0.2">
      <c r="B258" s="53"/>
      <c r="C258" s="1"/>
      <c r="D258" s="1"/>
      <c r="E258" s="1"/>
      <c r="F258" s="1"/>
      <c r="G258" s="1"/>
      <c r="H258" s="1"/>
      <c r="I258" s="1"/>
    </row>
    <row r="259" spans="2:9" x14ac:dyDescent="0.2">
      <c r="B259" s="53"/>
      <c r="C259" s="1"/>
      <c r="D259" s="1"/>
      <c r="E259" s="1"/>
      <c r="F259" s="1"/>
      <c r="G259" s="1"/>
      <c r="H259" s="1"/>
      <c r="I259" s="1"/>
    </row>
    <row r="260" spans="2:9" x14ac:dyDescent="0.2">
      <c r="B260" s="53"/>
      <c r="C260" s="1"/>
      <c r="D260" s="1"/>
      <c r="E260" s="1"/>
      <c r="F260" s="1"/>
      <c r="G260" s="1"/>
      <c r="H260" s="1"/>
      <c r="I260" s="1"/>
    </row>
    <row r="261" spans="2:9" x14ac:dyDescent="0.2">
      <c r="B261" s="53"/>
      <c r="C261" s="1"/>
      <c r="D261" s="1"/>
      <c r="E261" s="1"/>
      <c r="F261" s="1"/>
      <c r="G261" s="1"/>
      <c r="H261" s="1"/>
      <c r="I261" s="1"/>
    </row>
    <row r="262" spans="2:9" x14ac:dyDescent="0.2">
      <c r="B262" s="53"/>
      <c r="C262" s="1"/>
      <c r="D262" s="1"/>
      <c r="E262" s="1"/>
      <c r="F262" s="1"/>
      <c r="G262" s="1"/>
      <c r="H262" s="1"/>
      <c r="I262" s="1"/>
    </row>
    <row r="263" spans="2:9" x14ac:dyDescent="0.2">
      <c r="B263" s="53"/>
      <c r="C263" s="1"/>
      <c r="D263" s="1"/>
      <c r="E263" s="1"/>
      <c r="F263" s="1"/>
      <c r="G263" s="1"/>
      <c r="H263" s="1"/>
      <c r="I263" s="1"/>
    </row>
    <row r="264" spans="2:9" x14ac:dyDescent="0.2">
      <c r="B264" s="53"/>
      <c r="C264" s="1"/>
      <c r="D264" s="1"/>
      <c r="E264" s="1"/>
      <c r="F264" s="1"/>
      <c r="G264" s="1"/>
      <c r="H264" s="1"/>
      <c r="I264" s="1"/>
    </row>
    <row r="265" spans="2:9" x14ac:dyDescent="0.2">
      <c r="B265" s="53"/>
      <c r="C265" s="1"/>
      <c r="D265" s="1"/>
      <c r="E265" s="1"/>
      <c r="F265" s="1"/>
      <c r="G265" s="1"/>
      <c r="H265" s="1"/>
      <c r="I265" s="1"/>
    </row>
    <row r="266" spans="2:9" x14ac:dyDescent="0.2">
      <c r="B266" s="53"/>
      <c r="C266" s="1"/>
      <c r="D266" s="1"/>
      <c r="E266" s="1"/>
      <c r="F266" s="1"/>
      <c r="G266" s="1"/>
      <c r="H266" s="1"/>
      <c r="I266" s="1"/>
    </row>
    <row r="267" spans="2:9" x14ac:dyDescent="0.2">
      <c r="B267" s="53"/>
      <c r="C267" s="1"/>
      <c r="D267" s="1"/>
      <c r="E267" s="1"/>
      <c r="F267" s="1"/>
      <c r="G267" s="1"/>
      <c r="H267" s="1"/>
      <c r="I267" s="1"/>
    </row>
    <row r="268" spans="2:9" x14ac:dyDescent="0.2">
      <c r="B268" s="53"/>
      <c r="C268" s="1"/>
      <c r="D268" s="1"/>
      <c r="E268" s="1"/>
      <c r="F268" s="1"/>
      <c r="G268" s="1"/>
      <c r="H268" s="1"/>
      <c r="I268" s="1"/>
    </row>
    <row r="269" spans="2:9" x14ac:dyDescent="0.2">
      <c r="B269" s="53"/>
      <c r="C269" s="1"/>
      <c r="D269" s="1"/>
      <c r="E269" s="1"/>
      <c r="F269" s="1"/>
      <c r="G269" s="1"/>
      <c r="H269" s="1"/>
      <c r="I269" s="1"/>
    </row>
    <row r="270" spans="2:9" x14ac:dyDescent="0.2">
      <c r="B270" s="53"/>
      <c r="C270" s="1"/>
      <c r="D270" s="1"/>
      <c r="E270" s="1"/>
      <c r="F270" s="1"/>
      <c r="G270" s="1"/>
      <c r="H270" s="1"/>
      <c r="I270" s="1"/>
    </row>
    <row r="271" spans="2:9" x14ac:dyDescent="0.2">
      <c r="B271" s="53"/>
      <c r="C271" s="1"/>
      <c r="D271" s="1"/>
      <c r="E271" s="1"/>
      <c r="F271" s="1"/>
      <c r="G271" s="1"/>
      <c r="H271" s="1"/>
      <c r="I271" s="1"/>
    </row>
    <row r="272" spans="2:9" x14ac:dyDescent="0.2">
      <c r="B272" s="53"/>
      <c r="C272" s="1"/>
      <c r="D272" s="1"/>
      <c r="E272" s="1"/>
      <c r="F272" s="1"/>
      <c r="G272" s="1"/>
      <c r="H272" s="1"/>
      <c r="I272" s="1"/>
    </row>
  </sheetData>
  <mergeCells count="1">
    <mergeCell ref="B192:I192"/>
  </mergeCells>
  <pageMargins left="0.196527777777778" right="0.196527777777778" top="0.23611111111111099" bottom="0.23611111111111099" header="0.51180555555555496" footer="0.51180555555555496"/>
  <pageSetup paperSize="9" scale="70" firstPageNumber="0" fitToHeight="0" orientation="portrait" horizontalDpi="300" verticalDpi="300" r:id="rId1"/>
  <rowBreaks count="2" manualBreakCount="2">
    <brk id="84" max="9" man="1"/>
    <brk id="17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Schoeller_SO05</vt:lpstr>
      <vt:lpstr>Schoeller_SO05!Oblasť_tlače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Novotny</dc:creator>
  <dc:description/>
  <cp:lastModifiedBy>Kováč Dalibor, Ing.</cp:lastModifiedBy>
  <cp:revision>4</cp:revision>
  <cp:lastPrinted>2024-09-06T09:24:06Z</cp:lastPrinted>
  <dcterms:created xsi:type="dcterms:W3CDTF">2008-04-27T08:07:59Z</dcterms:created>
  <dcterms:modified xsi:type="dcterms:W3CDTF">2025-05-05T05:41:17Z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